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workbookProtection lockStructure="1"/>
  <bookViews>
    <workbookView xWindow="480" yWindow="90" windowWidth="27795" windowHeight="14385"/>
  </bookViews>
  <sheets>
    <sheet name="заявка" sheetId="1" r:id="rId1"/>
    <sheet name="Лист2" sheetId="2" state="hidden" r:id="rId2"/>
    <sheet name="Лист3" sheetId="3" state="hidden" r:id="rId3"/>
  </sheets>
  <definedNames>
    <definedName name="_xlnm._FilterDatabase" localSheetId="1" hidden="1">Лист2!$C$4:$P$5</definedName>
    <definedName name="АЦСНК">Лист2!$P$6:INDEX(Лист2!$P$6:$P$100,MATCH("",Лист2!$P$6:$P$100,0)-1,0)</definedName>
    <definedName name="_xlnm.Print_Area" localSheetId="0">заявка!$C$1:$I$73</definedName>
  </definedNames>
  <calcPr calcId="145621"/>
</workbook>
</file>

<file path=xl/calcChain.xml><?xml version="1.0" encoding="utf-8"?>
<calcChain xmlns="http://schemas.openxmlformats.org/spreadsheetml/2006/main">
  <c r="F33" i="1" l="1"/>
  <c r="F32" i="1"/>
  <c r="F31" i="1"/>
  <c r="F30" i="1"/>
  <c r="C34" i="1"/>
  <c r="C33" i="1"/>
  <c r="C32" i="1"/>
  <c r="C31" i="1"/>
  <c r="C30" i="1"/>
  <c r="S7" i="2" l="1"/>
  <c r="T7" i="2"/>
  <c r="U7" i="2"/>
  <c r="V7" i="2"/>
  <c r="W7" i="2"/>
  <c r="X7" i="2"/>
  <c r="Y7" i="2"/>
  <c r="Z7" i="2"/>
  <c r="AA7" i="2"/>
  <c r="S8" i="2"/>
  <c r="T8" i="2"/>
  <c r="U8" i="2"/>
  <c r="V8" i="2"/>
  <c r="W8" i="2"/>
  <c r="X8" i="2"/>
  <c r="Y8" i="2"/>
  <c r="Z8" i="2"/>
  <c r="AA8" i="2"/>
  <c r="S9" i="2"/>
  <c r="T9" i="2"/>
  <c r="U9" i="2"/>
  <c r="V9" i="2"/>
  <c r="W9" i="2"/>
  <c r="X9" i="2"/>
  <c r="Y9" i="2"/>
  <c r="Z9" i="2"/>
  <c r="AA9" i="2"/>
  <c r="S10" i="2"/>
  <c r="T10" i="2"/>
  <c r="U10" i="2"/>
  <c r="V10" i="2"/>
  <c r="W10" i="2"/>
  <c r="X10" i="2"/>
  <c r="Y10" i="2"/>
  <c r="Z10" i="2"/>
  <c r="AA10" i="2"/>
  <c r="S11" i="2"/>
  <c r="T11" i="2"/>
  <c r="U11" i="2"/>
  <c r="V11" i="2"/>
  <c r="W11" i="2"/>
  <c r="X11" i="2"/>
  <c r="Y11" i="2"/>
  <c r="Z11" i="2"/>
  <c r="AA11" i="2"/>
  <c r="S12" i="2"/>
  <c r="T12" i="2"/>
  <c r="U12" i="2"/>
  <c r="V12" i="2"/>
  <c r="W12" i="2"/>
  <c r="X12" i="2"/>
  <c r="Y12" i="2"/>
  <c r="Z12" i="2"/>
  <c r="AA12" i="2"/>
  <c r="S13" i="2"/>
  <c r="T13" i="2"/>
  <c r="U13" i="2"/>
  <c r="V13" i="2"/>
  <c r="W13" i="2"/>
  <c r="X13" i="2"/>
  <c r="Y13" i="2"/>
  <c r="Z13" i="2"/>
  <c r="AA13" i="2"/>
  <c r="S14" i="2"/>
  <c r="T14" i="2"/>
  <c r="U14" i="2"/>
  <c r="V14" i="2"/>
  <c r="W14" i="2"/>
  <c r="X14" i="2"/>
  <c r="Y14" i="2"/>
  <c r="Z14" i="2"/>
  <c r="AA14" i="2"/>
  <c r="S15" i="2"/>
  <c r="T15" i="2"/>
  <c r="U15" i="2"/>
  <c r="V15" i="2"/>
  <c r="W15" i="2"/>
  <c r="X15" i="2"/>
  <c r="Y15" i="2"/>
  <c r="Z15" i="2"/>
  <c r="AA15" i="2"/>
  <c r="S16" i="2"/>
  <c r="T16" i="2"/>
  <c r="U16" i="2"/>
  <c r="V16" i="2"/>
  <c r="W16" i="2"/>
  <c r="X16" i="2"/>
  <c r="Y16" i="2"/>
  <c r="Z16" i="2"/>
  <c r="AA16" i="2"/>
  <c r="S17" i="2"/>
  <c r="T17" i="2"/>
  <c r="U17" i="2"/>
  <c r="V17" i="2"/>
  <c r="W17" i="2"/>
  <c r="X17" i="2"/>
  <c r="Y17" i="2"/>
  <c r="Z17" i="2"/>
  <c r="AA17" i="2"/>
  <c r="S18" i="2"/>
  <c r="T18" i="2"/>
  <c r="U18" i="2"/>
  <c r="V18" i="2"/>
  <c r="W18" i="2"/>
  <c r="X18" i="2"/>
  <c r="Y18" i="2"/>
  <c r="Z18" i="2"/>
  <c r="AA18" i="2"/>
  <c r="S19" i="2"/>
  <c r="T19" i="2"/>
  <c r="U19" i="2"/>
  <c r="V19" i="2"/>
  <c r="W19" i="2"/>
  <c r="X19" i="2"/>
  <c r="Y19" i="2"/>
  <c r="Z19" i="2"/>
  <c r="AA19" i="2"/>
  <c r="S20" i="2"/>
  <c r="T20" i="2"/>
  <c r="U20" i="2"/>
  <c r="V20" i="2"/>
  <c r="W20" i="2"/>
  <c r="X20" i="2"/>
  <c r="Y20" i="2"/>
  <c r="Z20" i="2"/>
  <c r="AA20" i="2"/>
  <c r="S21" i="2"/>
  <c r="T21" i="2"/>
  <c r="U21" i="2"/>
  <c r="V21" i="2"/>
  <c r="W21" i="2"/>
  <c r="X21" i="2"/>
  <c r="Y21" i="2"/>
  <c r="Z21" i="2"/>
  <c r="AA21" i="2"/>
  <c r="S22" i="2"/>
  <c r="T22" i="2"/>
  <c r="U22" i="2"/>
  <c r="V22" i="2"/>
  <c r="W22" i="2"/>
  <c r="X22" i="2"/>
  <c r="Y22" i="2"/>
  <c r="Z22" i="2"/>
  <c r="AA22" i="2"/>
  <c r="S23" i="2"/>
  <c r="T23" i="2"/>
  <c r="U23" i="2"/>
  <c r="V23" i="2"/>
  <c r="W23" i="2"/>
  <c r="X23" i="2"/>
  <c r="Y23" i="2"/>
  <c r="Z23" i="2"/>
  <c r="AA23" i="2"/>
  <c r="S24" i="2"/>
  <c r="T24" i="2"/>
  <c r="U24" i="2"/>
  <c r="V24" i="2"/>
  <c r="W24" i="2"/>
  <c r="X24" i="2"/>
  <c r="Y24" i="2"/>
  <c r="Z24" i="2"/>
  <c r="AA24" i="2"/>
  <c r="S25" i="2"/>
  <c r="T25" i="2"/>
  <c r="U25" i="2"/>
  <c r="V25" i="2"/>
  <c r="W25" i="2"/>
  <c r="X25" i="2"/>
  <c r="Y25" i="2"/>
  <c r="Z25" i="2"/>
  <c r="AA25" i="2"/>
  <c r="S26" i="2"/>
  <c r="T26" i="2"/>
  <c r="U26" i="2"/>
  <c r="V26" i="2"/>
  <c r="W26" i="2"/>
  <c r="X26" i="2"/>
  <c r="Y26" i="2"/>
  <c r="Z26" i="2"/>
  <c r="AA26" i="2"/>
  <c r="S27" i="2"/>
  <c r="T27" i="2"/>
  <c r="U27" i="2"/>
  <c r="V27" i="2"/>
  <c r="W27" i="2"/>
  <c r="X27" i="2"/>
  <c r="Y27" i="2"/>
  <c r="Z27" i="2"/>
  <c r="AA27" i="2"/>
  <c r="S28" i="2"/>
  <c r="T28" i="2"/>
  <c r="U28" i="2"/>
  <c r="V28" i="2"/>
  <c r="W28" i="2"/>
  <c r="X28" i="2"/>
  <c r="Y28" i="2"/>
  <c r="Z28" i="2"/>
  <c r="AA28" i="2"/>
  <c r="S29" i="2"/>
  <c r="T29" i="2"/>
  <c r="U29" i="2"/>
  <c r="V29" i="2"/>
  <c r="W29" i="2"/>
  <c r="X29" i="2"/>
  <c r="Y29" i="2"/>
  <c r="Z29" i="2"/>
  <c r="AA29" i="2"/>
  <c r="S30" i="2"/>
  <c r="T30" i="2"/>
  <c r="U30" i="2"/>
  <c r="V30" i="2"/>
  <c r="W30" i="2"/>
  <c r="X30" i="2"/>
  <c r="Y30" i="2"/>
  <c r="Z30" i="2"/>
  <c r="AA30" i="2"/>
  <c r="S31" i="2"/>
  <c r="T31" i="2"/>
  <c r="U31" i="2"/>
  <c r="V31" i="2"/>
  <c r="W31" i="2"/>
  <c r="X31" i="2"/>
  <c r="Y31" i="2"/>
  <c r="Z31" i="2"/>
  <c r="AA31" i="2"/>
  <c r="S32" i="2"/>
  <c r="T32" i="2"/>
  <c r="U32" i="2"/>
  <c r="V32" i="2"/>
  <c r="W32" i="2"/>
  <c r="X32" i="2"/>
  <c r="Y32" i="2"/>
  <c r="Z32" i="2"/>
  <c r="AA32" i="2"/>
  <c r="S33" i="2"/>
  <c r="T33" i="2"/>
  <c r="U33" i="2"/>
  <c r="V33" i="2"/>
  <c r="W33" i="2"/>
  <c r="X33" i="2"/>
  <c r="Y33" i="2"/>
  <c r="Z33" i="2"/>
  <c r="AA33" i="2"/>
  <c r="S34" i="2"/>
  <c r="T34" i="2"/>
  <c r="U34" i="2"/>
  <c r="V34" i="2"/>
  <c r="W34" i="2"/>
  <c r="X34" i="2"/>
  <c r="Y34" i="2"/>
  <c r="Z34" i="2"/>
  <c r="AA34" i="2"/>
  <c r="S35" i="2"/>
  <c r="T35" i="2"/>
  <c r="U35" i="2"/>
  <c r="V35" i="2"/>
  <c r="W35" i="2"/>
  <c r="X35" i="2"/>
  <c r="Y35" i="2"/>
  <c r="Z35" i="2"/>
  <c r="AA35" i="2"/>
  <c r="S36" i="2"/>
  <c r="T36" i="2"/>
  <c r="U36" i="2"/>
  <c r="V36" i="2"/>
  <c r="W36" i="2"/>
  <c r="X36" i="2"/>
  <c r="Y36" i="2"/>
  <c r="Z36" i="2"/>
  <c r="AA36" i="2"/>
  <c r="S37" i="2"/>
  <c r="T37" i="2"/>
  <c r="U37" i="2"/>
  <c r="V37" i="2"/>
  <c r="W37" i="2"/>
  <c r="X37" i="2"/>
  <c r="Y37" i="2"/>
  <c r="Z37" i="2"/>
  <c r="AA37" i="2"/>
  <c r="S38" i="2"/>
  <c r="T38" i="2"/>
  <c r="U38" i="2"/>
  <c r="V38" i="2"/>
  <c r="W38" i="2"/>
  <c r="X38" i="2"/>
  <c r="Y38" i="2"/>
  <c r="Z38" i="2"/>
  <c r="AA38" i="2"/>
  <c r="S39" i="2"/>
  <c r="T39" i="2"/>
  <c r="U39" i="2"/>
  <c r="V39" i="2"/>
  <c r="W39" i="2"/>
  <c r="X39" i="2"/>
  <c r="Y39" i="2"/>
  <c r="Z39" i="2"/>
  <c r="AA39" i="2"/>
  <c r="S40" i="2"/>
  <c r="T40" i="2"/>
  <c r="U40" i="2"/>
  <c r="V40" i="2"/>
  <c r="W40" i="2"/>
  <c r="X40" i="2"/>
  <c r="Y40" i="2"/>
  <c r="Z40" i="2"/>
  <c r="AA40" i="2"/>
  <c r="S41" i="2"/>
  <c r="T41" i="2"/>
  <c r="U41" i="2"/>
  <c r="V41" i="2"/>
  <c r="W41" i="2"/>
  <c r="X41" i="2"/>
  <c r="Y41" i="2"/>
  <c r="Z41" i="2"/>
  <c r="AA41" i="2"/>
  <c r="S42" i="2"/>
  <c r="T42" i="2"/>
  <c r="U42" i="2"/>
  <c r="V42" i="2"/>
  <c r="W42" i="2"/>
  <c r="X42" i="2"/>
  <c r="Y42" i="2"/>
  <c r="Z42" i="2"/>
  <c r="AA42" i="2"/>
  <c r="S43" i="2"/>
  <c r="T43" i="2"/>
  <c r="U43" i="2"/>
  <c r="V43" i="2"/>
  <c r="W43" i="2"/>
  <c r="X43" i="2"/>
  <c r="Y43" i="2"/>
  <c r="Z43" i="2"/>
  <c r="AA43" i="2"/>
  <c r="S44" i="2"/>
  <c r="T44" i="2"/>
  <c r="U44" i="2"/>
  <c r="V44" i="2"/>
  <c r="W44" i="2"/>
  <c r="X44" i="2"/>
  <c r="Y44" i="2"/>
  <c r="Z44" i="2"/>
  <c r="AA44" i="2"/>
  <c r="S45" i="2"/>
  <c r="T45" i="2"/>
  <c r="U45" i="2"/>
  <c r="V45" i="2"/>
  <c r="W45" i="2"/>
  <c r="X45" i="2"/>
  <c r="Y45" i="2"/>
  <c r="Z45" i="2"/>
  <c r="AA45" i="2"/>
  <c r="S46" i="2"/>
  <c r="T46" i="2"/>
  <c r="U46" i="2"/>
  <c r="V46" i="2"/>
  <c r="W46" i="2"/>
  <c r="X46" i="2"/>
  <c r="Y46" i="2"/>
  <c r="Z46" i="2"/>
  <c r="AA46" i="2"/>
  <c r="S47" i="2"/>
  <c r="T47" i="2"/>
  <c r="U47" i="2"/>
  <c r="V47" i="2"/>
  <c r="W47" i="2"/>
  <c r="X47" i="2"/>
  <c r="Y47" i="2"/>
  <c r="Z47" i="2"/>
  <c r="AA47" i="2"/>
  <c r="S48" i="2"/>
  <c r="T48" i="2"/>
  <c r="U48" i="2"/>
  <c r="V48" i="2"/>
  <c r="W48" i="2"/>
  <c r="X48" i="2"/>
  <c r="Y48" i="2"/>
  <c r="Z48" i="2"/>
  <c r="AA48" i="2"/>
  <c r="S49" i="2"/>
  <c r="T49" i="2"/>
  <c r="U49" i="2"/>
  <c r="V49" i="2"/>
  <c r="W49" i="2"/>
  <c r="X49" i="2"/>
  <c r="Y49" i="2"/>
  <c r="Z49" i="2"/>
  <c r="AA49" i="2"/>
  <c r="S50" i="2"/>
  <c r="T50" i="2"/>
  <c r="U50" i="2"/>
  <c r="V50" i="2"/>
  <c r="W50" i="2"/>
  <c r="X50" i="2"/>
  <c r="Y50" i="2"/>
  <c r="Z50" i="2"/>
  <c r="AA50" i="2"/>
  <c r="S51" i="2"/>
  <c r="T51" i="2"/>
  <c r="U51" i="2"/>
  <c r="V51" i="2"/>
  <c r="W51" i="2"/>
  <c r="X51" i="2"/>
  <c r="Y51" i="2"/>
  <c r="Z51" i="2"/>
  <c r="AA51" i="2"/>
  <c r="S52" i="2"/>
  <c r="T52" i="2"/>
  <c r="U52" i="2"/>
  <c r="V52" i="2"/>
  <c r="W52" i="2"/>
  <c r="X52" i="2"/>
  <c r="Y52" i="2"/>
  <c r="Z52" i="2"/>
  <c r="AA52" i="2"/>
  <c r="S53" i="2"/>
  <c r="T53" i="2"/>
  <c r="U53" i="2"/>
  <c r="V53" i="2"/>
  <c r="W53" i="2"/>
  <c r="X53" i="2"/>
  <c r="Y53" i="2"/>
  <c r="Z53" i="2"/>
  <c r="AA53" i="2"/>
  <c r="S54" i="2"/>
  <c r="T54" i="2"/>
  <c r="U54" i="2"/>
  <c r="V54" i="2"/>
  <c r="W54" i="2"/>
  <c r="X54" i="2"/>
  <c r="Y54" i="2"/>
  <c r="Z54" i="2"/>
  <c r="AA54" i="2"/>
  <c r="S55" i="2"/>
  <c r="T55" i="2"/>
  <c r="U55" i="2"/>
  <c r="V55" i="2"/>
  <c r="W55" i="2"/>
  <c r="X55" i="2"/>
  <c r="Y55" i="2"/>
  <c r="Z55" i="2"/>
  <c r="AA55" i="2"/>
  <c r="S56" i="2"/>
  <c r="T56" i="2"/>
  <c r="U56" i="2"/>
  <c r="V56" i="2"/>
  <c r="W56" i="2"/>
  <c r="X56" i="2"/>
  <c r="Y56" i="2"/>
  <c r="Z56" i="2"/>
  <c r="AA56" i="2"/>
  <c r="S57" i="2"/>
  <c r="T57" i="2"/>
  <c r="U57" i="2"/>
  <c r="V57" i="2"/>
  <c r="W57" i="2"/>
  <c r="X57" i="2"/>
  <c r="Y57" i="2"/>
  <c r="Z57" i="2"/>
  <c r="AA57" i="2"/>
  <c r="S58" i="2"/>
  <c r="T58" i="2"/>
  <c r="U58" i="2"/>
  <c r="V58" i="2"/>
  <c r="W58" i="2"/>
  <c r="X58" i="2"/>
  <c r="Y58" i="2"/>
  <c r="Z58" i="2"/>
  <c r="AA58" i="2"/>
  <c r="S59" i="2"/>
  <c r="T59" i="2"/>
  <c r="U59" i="2"/>
  <c r="V59" i="2"/>
  <c r="W59" i="2"/>
  <c r="X59" i="2"/>
  <c r="Y59" i="2"/>
  <c r="Z59" i="2"/>
  <c r="AA59" i="2"/>
  <c r="S60" i="2"/>
  <c r="T60" i="2"/>
  <c r="U60" i="2"/>
  <c r="V60" i="2"/>
  <c r="W60" i="2"/>
  <c r="X60" i="2"/>
  <c r="Y60" i="2"/>
  <c r="Z60" i="2"/>
  <c r="AA60" i="2"/>
  <c r="S61" i="2"/>
  <c r="T61" i="2"/>
  <c r="U61" i="2"/>
  <c r="V61" i="2"/>
  <c r="W61" i="2"/>
  <c r="X61" i="2"/>
  <c r="Y61" i="2"/>
  <c r="Z61" i="2"/>
  <c r="AA61" i="2"/>
  <c r="S62" i="2"/>
  <c r="T62" i="2"/>
  <c r="U62" i="2"/>
  <c r="V62" i="2"/>
  <c r="W62" i="2"/>
  <c r="X62" i="2"/>
  <c r="Y62" i="2"/>
  <c r="Z62" i="2"/>
  <c r="AA62" i="2"/>
  <c r="S63" i="2"/>
  <c r="T63" i="2"/>
  <c r="U63" i="2"/>
  <c r="V63" i="2"/>
  <c r="W63" i="2"/>
  <c r="X63" i="2"/>
  <c r="Y63" i="2"/>
  <c r="Z63" i="2"/>
  <c r="AA63" i="2"/>
  <c r="S64" i="2"/>
  <c r="T64" i="2"/>
  <c r="U64" i="2"/>
  <c r="V64" i="2"/>
  <c r="W64" i="2"/>
  <c r="X64" i="2"/>
  <c r="Y64" i="2"/>
  <c r="Z64" i="2"/>
  <c r="AA64" i="2"/>
  <c r="S65" i="2"/>
  <c r="T65" i="2"/>
  <c r="U65" i="2"/>
  <c r="V65" i="2"/>
  <c r="W65" i="2"/>
  <c r="X65" i="2"/>
  <c r="Y65" i="2"/>
  <c r="Z65" i="2"/>
  <c r="AA65" i="2"/>
  <c r="S66" i="2"/>
  <c r="T66" i="2"/>
  <c r="U66" i="2"/>
  <c r="V66" i="2"/>
  <c r="W66" i="2"/>
  <c r="X66" i="2"/>
  <c r="Y66" i="2"/>
  <c r="Z66" i="2"/>
  <c r="AA66" i="2"/>
  <c r="S67" i="2"/>
  <c r="T67" i="2"/>
  <c r="U67" i="2"/>
  <c r="V67" i="2"/>
  <c r="W67" i="2"/>
  <c r="X67" i="2"/>
  <c r="Y67" i="2"/>
  <c r="Z67" i="2"/>
  <c r="AA67" i="2"/>
  <c r="S68" i="2"/>
  <c r="T68" i="2"/>
  <c r="U68" i="2"/>
  <c r="V68" i="2"/>
  <c r="W68" i="2"/>
  <c r="X68" i="2"/>
  <c r="Y68" i="2"/>
  <c r="Z68" i="2"/>
  <c r="AA68" i="2"/>
  <c r="S69" i="2"/>
  <c r="T69" i="2"/>
  <c r="U69" i="2"/>
  <c r="V69" i="2"/>
  <c r="W69" i="2"/>
  <c r="X69" i="2"/>
  <c r="Y69" i="2"/>
  <c r="Z69" i="2"/>
  <c r="AA69" i="2"/>
  <c r="S70" i="2"/>
  <c r="T70" i="2"/>
  <c r="U70" i="2"/>
  <c r="V70" i="2"/>
  <c r="W70" i="2"/>
  <c r="X70" i="2"/>
  <c r="Y70" i="2"/>
  <c r="Z70" i="2"/>
  <c r="AA70" i="2"/>
  <c r="S71" i="2"/>
  <c r="T71" i="2"/>
  <c r="U71" i="2"/>
  <c r="V71" i="2"/>
  <c r="W71" i="2"/>
  <c r="X71" i="2"/>
  <c r="Y71" i="2"/>
  <c r="Z71" i="2"/>
  <c r="AA71" i="2"/>
  <c r="S72" i="2"/>
  <c r="T72" i="2"/>
  <c r="U72" i="2"/>
  <c r="V72" i="2"/>
  <c r="W72" i="2"/>
  <c r="X72" i="2"/>
  <c r="Y72" i="2"/>
  <c r="Z72" i="2"/>
  <c r="AA72" i="2"/>
  <c r="S73" i="2"/>
  <c r="T73" i="2"/>
  <c r="U73" i="2"/>
  <c r="V73" i="2"/>
  <c r="W73" i="2"/>
  <c r="X73" i="2"/>
  <c r="Y73" i="2"/>
  <c r="Z73" i="2"/>
  <c r="AA73" i="2"/>
  <c r="S74" i="2"/>
  <c r="T74" i="2"/>
  <c r="U74" i="2"/>
  <c r="V74" i="2"/>
  <c r="W74" i="2"/>
  <c r="X74" i="2"/>
  <c r="Y74" i="2"/>
  <c r="Z74" i="2"/>
  <c r="AA74" i="2"/>
  <c r="S75" i="2"/>
  <c r="T75" i="2"/>
  <c r="U75" i="2"/>
  <c r="V75" i="2"/>
  <c r="W75" i="2"/>
  <c r="X75" i="2"/>
  <c r="Y75" i="2"/>
  <c r="Z75" i="2"/>
  <c r="AA75" i="2"/>
  <c r="S76" i="2"/>
  <c r="T76" i="2"/>
  <c r="U76" i="2"/>
  <c r="V76" i="2"/>
  <c r="W76" i="2"/>
  <c r="X76" i="2"/>
  <c r="Y76" i="2"/>
  <c r="Z76" i="2"/>
  <c r="AA76" i="2"/>
  <c r="S77" i="2"/>
  <c r="T77" i="2"/>
  <c r="U77" i="2"/>
  <c r="V77" i="2"/>
  <c r="W77" i="2"/>
  <c r="X77" i="2"/>
  <c r="Y77" i="2"/>
  <c r="Z77" i="2"/>
  <c r="AA77" i="2"/>
  <c r="S78" i="2"/>
  <c r="T78" i="2"/>
  <c r="U78" i="2"/>
  <c r="V78" i="2"/>
  <c r="W78" i="2"/>
  <c r="X78" i="2"/>
  <c r="Y78" i="2"/>
  <c r="Z78" i="2"/>
  <c r="AA78" i="2"/>
  <c r="S79" i="2"/>
  <c r="T79" i="2"/>
  <c r="U79" i="2"/>
  <c r="V79" i="2"/>
  <c r="W79" i="2"/>
  <c r="X79" i="2"/>
  <c r="Y79" i="2"/>
  <c r="Z79" i="2"/>
  <c r="AA79" i="2"/>
  <c r="S80" i="2"/>
  <c r="T80" i="2"/>
  <c r="U80" i="2"/>
  <c r="V80" i="2"/>
  <c r="W80" i="2"/>
  <c r="X80" i="2"/>
  <c r="Y80" i="2"/>
  <c r="Z80" i="2"/>
  <c r="AA80" i="2"/>
  <c r="S81" i="2"/>
  <c r="T81" i="2"/>
  <c r="U81" i="2"/>
  <c r="V81" i="2"/>
  <c r="W81" i="2"/>
  <c r="X81" i="2"/>
  <c r="Y81" i="2"/>
  <c r="Z81" i="2"/>
  <c r="AA81" i="2"/>
  <c r="S82" i="2"/>
  <c r="T82" i="2"/>
  <c r="U82" i="2"/>
  <c r="V82" i="2"/>
  <c r="W82" i="2"/>
  <c r="X82" i="2"/>
  <c r="Y82" i="2"/>
  <c r="Z82" i="2"/>
  <c r="AA82" i="2"/>
  <c r="S83" i="2"/>
  <c r="T83" i="2"/>
  <c r="U83" i="2"/>
  <c r="V83" i="2"/>
  <c r="W83" i="2"/>
  <c r="X83" i="2"/>
  <c r="Y83" i="2"/>
  <c r="Z83" i="2"/>
  <c r="AA83" i="2"/>
  <c r="T6" i="2"/>
  <c r="U6" i="2"/>
  <c r="V6" i="2"/>
  <c r="W6" i="2"/>
  <c r="X6" i="2"/>
  <c r="Y6" i="2"/>
  <c r="Z6" i="2"/>
  <c r="AA6" i="2"/>
  <c r="S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6" i="2"/>
  <c r="L31" i="1" l="1"/>
  <c r="L34" i="1" s="1"/>
  <c r="L30" i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6" i="2"/>
  <c r="Q6" i="2"/>
  <c r="L33" i="1" l="1"/>
  <c r="L32" i="1"/>
  <c r="D5" i="1"/>
  <c r="D4" i="1"/>
</calcChain>
</file>

<file path=xl/sharedStrings.xml><?xml version="1.0" encoding="utf-8"?>
<sst xmlns="http://schemas.openxmlformats.org/spreadsheetml/2006/main" count="230" uniqueCount="192">
  <si>
    <t>Стаж работы в области НК, лет</t>
  </si>
  <si>
    <t>Данные об организации, направляющей специалиста на конкурс</t>
  </si>
  <si>
    <t>Наименование организации</t>
  </si>
  <si>
    <t>Руководитель</t>
  </si>
  <si>
    <t>,</t>
  </si>
  <si>
    <t>действующий на основании:</t>
  </si>
  <si>
    <t>Приложение: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</si>
  <si>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</si>
  <si>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</si>
  <si>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</si>
  <si>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</si>
  <si>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</si>
  <si>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</si>
  <si>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«ДЕФЕКТОСКОПИСТ-2021»</t>
    </r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</si>
  <si>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</si>
  <si>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</si>
  <si>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</si>
  <si>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</si>
  <si>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подпись</t>
  </si>
  <si>
    <t>МП</t>
  </si>
  <si>
    <t>ФИО (полностью)</t>
  </si>
  <si>
    <t>размещенного на сайте ronktd.ru)</t>
  </si>
  <si>
    <t>Согласие на обработку персональных данных</t>
  </si>
  <si>
    <t>ЗАЯВКА НА УЧАСТИЕ В ОТБОРОЧНОМ ЭТАПЕ ВСЕРОССИЙСКОГО КОНКУРСА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</si>
  <si>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</si>
  <si>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1) Согласие на обработку персональных данных</t>
  </si>
  <si>
    <t xml:space="preserve">Приложение к заявке на участие
</t>
  </si>
  <si>
    <t>в Конкурсе «Дефектоскопист 2021»</t>
  </si>
  <si>
    <t>Фамилия Имя Отчество, дата рождения</t>
  </si>
  <si>
    <t>наименование документа, удостоверяющего личность, номер документа, кем выдан и когда</t>
  </si>
  <si>
    <t>согласен (-на) на обработку в соответствии с Федеральным законом от 27 июля 2006 г. № 152- ФЗ «О персональных данных» (Собрание законодательства Российской Федерации, 2006, № 31, ст. 3451) моих персональных данных, указанных в настоящей заявке и прилагаемых к ней документах (фамилия, имя, отчество (при наличии), дата и место рождения, реквизиты документа, удостоверяющего личность (наименование документа, серия, номер, кем выдан и когда, место проживания (регистрации), место работы, должность, образование, квалификация, аттестация), а также результатов моего участия во Всероссийском конкурсе РОНКТД по неразрушающему контролю «Дефектоскопист 2021», внесения и хранения соответствующей информации в электронных информационных системах и на сайтах Российского общества по неразрушающему контролю и технической диагностике и Саморегулируемой организации Ассоциация «Национальное Агентство Контроля Сварки».</t>
  </si>
  <si>
    <t xml:space="preserve">    Я уведомлен (-а) и понимаю, что под обработкой персональных данных подразумевается совершение следующих действий (операций): сбор, обработка, запись, систематизация, накопление, хранение, уточнение (обновление, изменение), извлечение, использование, подтверждение, передача (распространение, предоставление, доступ), обезличивание, блокирование, удаление, уничтожение персональных данных по истечении срока действия настоящего согласия в соответствии с Федеральным законом от 27 июля 2006 г. N 152-ФЗ «О персональных данных».</t>
  </si>
  <si>
    <t xml:space="preserve">    Я,</t>
  </si>
  <si>
    <t>«_____»__________2021</t>
  </si>
  <si>
    <t>Фамилия И.О.</t>
  </si>
  <si>
    <t>ВИК</t>
  </si>
  <si>
    <t>УК</t>
  </si>
  <si>
    <t>РК</t>
  </si>
  <si>
    <t>МК</t>
  </si>
  <si>
    <t>ПВК</t>
  </si>
  <si>
    <t>(заполняется лично конкурсантом)</t>
  </si>
  <si>
    <t>ООО «ЦПС «Сварка и Контроль»</t>
  </si>
  <si>
    <t>Челябинск</t>
  </si>
  <si>
    <t>13-15.09.2021</t>
  </si>
  <si>
    <t>ООО «НАКС-ПФО»</t>
  </si>
  <si>
    <t>Оренбург</t>
  </si>
  <si>
    <t>ООО «НВЦ «Сварка»</t>
  </si>
  <si>
    <t>Волгоград</t>
  </si>
  <si>
    <t>07-09.09.2021</t>
  </si>
  <si>
    <t>ООО «Аттестационный центр «Сварка»</t>
  </si>
  <si>
    <t>Новосибирск</t>
  </si>
  <si>
    <t>02-03.09.2021</t>
  </si>
  <si>
    <t>ООО «ССДЦ «Дельта»</t>
  </si>
  <si>
    <t>Тольятти</t>
  </si>
  <si>
    <t>ООО АЦ «ОСТРОВНОЙ»</t>
  </si>
  <si>
    <t>Южно-Сахалинск</t>
  </si>
  <si>
    <t>08-10.09.2021</t>
  </si>
  <si>
    <t>ООО «НАКС-Ижевск»</t>
  </si>
  <si>
    <t>Ижевск</t>
  </si>
  <si>
    <t>06-10.09.2021</t>
  </si>
  <si>
    <t>ООО «Центр СМТК»</t>
  </si>
  <si>
    <t>Саранск, Ульяновск</t>
  </si>
  <si>
    <t>02-13.08.2021</t>
  </si>
  <si>
    <t>ООО «НАКС-Саратов»</t>
  </si>
  <si>
    <t>Саратов</t>
  </si>
  <si>
    <t>ООО «НАКС-Пенза»</t>
  </si>
  <si>
    <t>Пенза</t>
  </si>
  <si>
    <t>ООО «Тихоокеанский ГАЦ»</t>
  </si>
  <si>
    <t>Владивосток</t>
  </si>
  <si>
    <t>ООО «КЦСК»</t>
  </si>
  <si>
    <t>Кемерово</t>
  </si>
  <si>
    <t>17-19.08.2021</t>
  </si>
  <si>
    <t>ООО «ГОССп ЮР»</t>
  </si>
  <si>
    <t>Ростов-на-Дону</t>
  </si>
  <si>
    <t>ООО «НАКС-Технология»</t>
  </si>
  <si>
    <t>Стерлитамак</t>
  </si>
  <si>
    <t>06-08.09.2021</t>
  </si>
  <si>
    <t>ООО «АЦ СТС»</t>
  </si>
  <si>
    <t>Уфа</t>
  </si>
  <si>
    <t>ООО «ГАЦ-ССР»</t>
  </si>
  <si>
    <t>Красноярск</t>
  </si>
  <si>
    <t>ООО «ЮРГАЦ №3 НАКС»</t>
  </si>
  <si>
    <t>Краснодар</t>
  </si>
  <si>
    <t>ООО «НАКС Архангельск»</t>
  </si>
  <si>
    <t>Архангельск</t>
  </si>
  <si>
    <t>06-14.09.2021</t>
  </si>
  <si>
    <t>ООО «ГАЦ ВВР»</t>
  </si>
  <si>
    <t>Нижний Новгород</t>
  </si>
  <si>
    <t>ООО «Центр НК»</t>
  </si>
  <si>
    <t>Казань</t>
  </si>
  <si>
    <t>26-28.07.2021</t>
  </si>
  <si>
    <t>ООО «СЗ АНТЦ «Энергомонтаж»</t>
  </si>
  <si>
    <t>Санкт-Петербург</t>
  </si>
  <si>
    <t>ООО «НАКС-Ярославль»</t>
  </si>
  <si>
    <t>Ярославль</t>
  </si>
  <si>
    <t>АНО «ВРАЦ»</t>
  </si>
  <si>
    <t>Вологда</t>
  </si>
  <si>
    <t>08-09.09.2021</t>
  </si>
  <si>
    <t>ООО «АЦ ПРОМЭКСПЕРТ»</t>
  </si>
  <si>
    <t>Тула</t>
  </si>
  <si>
    <t>ООО «НАКС-Урал»</t>
  </si>
  <si>
    <t>Екатеринбург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</si>
  <si>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</si>
  <si>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</si>
  <si>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</si>
  <si>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</si>
  <si>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</si>
  <si>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</si>
  <si>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</si>
  <si>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+7 (8182) 60-89-39 
naksarh@mail.ru</t>
  </si>
  <si>
    <t>+7 (8172) 27-23-03 
vikulov@vologda.ru</t>
  </si>
  <si>
    <t>+7 (343)264-90-12 
naks-ural@naks-ural.ru</t>
  </si>
  <si>
    <t>+7 (3412) 48-35-38 
ac@naks-izhevsk.ru</t>
  </si>
  <si>
    <t>+7 (843) 571-05-02 
mail@centr-nk.ru</t>
  </si>
  <si>
    <t>+7 (3842)44-14-92 
kcsk@naks.ru</t>
  </si>
  <si>
    <t xml:space="preserve">+7 (861) 224-57-68 
yur3gac@naks.ru  </t>
  </si>
  <si>
    <t>+7 (391) 230-06-93 
gac@gacssr.ru</t>
  </si>
  <si>
    <t>+7 (831) 216-43-89 
info@gacvvr.ru</t>
  </si>
  <si>
    <t>+7 (383) 363-00-27 
svarka@ac-svarka.ru</t>
  </si>
  <si>
    <t>+7 (3532) 30-60-09 
mail@nakspfo.ru</t>
  </si>
  <si>
    <t>+7 (8412) 20-37-40 
office@naks-penza.ru</t>
  </si>
  <si>
    <t xml:space="preserve">+7 (863) 333-01-23 
gac-ur@yandex.ru </t>
  </si>
  <si>
    <t>+7 (812) 245-69-64 
mail@antcszem.ru</t>
  </si>
  <si>
    <t>+7 (8342) 23-35-81 
smtksaransk@naks.ru</t>
  </si>
  <si>
    <t>+7 (4872) 56-81-26 
mail@acpromexpert.ru</t>
  </si>
  <si>
    <t>+7(347)246-87-25 
acsts@ufamail.ru</t>
  </si>
  <si>
    <t xml:space="preserve">+7 (351) 729-94-20 
centr@svarka74.ru   </t>
  </si>
  <si>
    <t>+7 (4242) 46-61-39 
techincome.gena@mail.ru</t>
  </si>
  <si>
    <t>+7 (4852) 59-41-19 
Svarka@NAKS-Yaroslavl.ru</t>
  </si>
  <si>
    <t>город (организация):</t>
  </si>
  <si>
    <t>Москва</t>
  </si>
  <si>
    <t>Тверь</t>
  </si>
  <si>
    <t>Петропавловск-Камчатский</t>
  </si>
  <si>
    <t>+7 (4152) 30-71-81 KhizevaEA@nppkomplex.ru</t>
  </si>
  <si>
    <t>+7 (977) 507-42-02 info@sertinkplus.ru</t>
  </si>
  <si>
    <t>+7 (495) 532-77-22 infotver@naks.ru</t>
  </si>
  <si>
    <t>Барнаул</t>
  </si>
  <si>
    <t>Пермь</t>
  </si>
  <si>
    <t>Сургут</t>
  </si>
  <si>
    <t>Тюмень</t>
  </si>
  <si>
    <t>ООО «ГАЦ АР НАКС»</t>
  </si>
  <si>
    <t>ООО «СЕРТИНК ПЛЮС»</t>
  </si>
  <si>
    <t>ООО НПП «КОМПЛЕКС»</t>
  </si>
  <si>
    <t>ООО «ЗАПАДНО-СИБИРСКИЙ ЦОК»</t>
  </si>
  <si>
    <t>ООО «НАКС-ТВЕРЬ»</t>
  </si>
  <si>
    <t>ООО «ЦКС»</t>
  </si>
  <si>
    <t>ЗАО «ЗУАЦ»</t>
  </si>
  <si>
    <t>06-10.09.201</t>
  </si>
  <si>
    <t>16-20.08.2021</t>
  </si>
  <si>
    <t>30-31.08.2021</t>
  </si>
  <si>
    <t>30.06-02.07.2021</t>
  </si>
  <si>
    <t>26-30.07.2021</t>
  </si>
  <si>
    <t>+7 (8482) 55-57-42 
office@ssdc-delta.ru</t>
  </si>
  <si>
    <t>+7(423) 260-42-10 torgac@mail.ru</t>
  </si>
  <si>
    <t>+7(3852) 22-65-22, ar_gac@mail.ru</t>
  </si>
  <si>
    <t>+(8442) 73-91-56 volga-weld@yandex.ru</t>
  </si>
  <si>
    <t>+7 (342) 206-05-71 naksperm@naks.ru</t>
  </si>
  <si>
    <t>+7(8452) 39-96-88 saratov@naks.ru</t>
  </si>
  <si>
    <t>+7(347)246-96-44 sdg@naks-rb.ru</t>
  </si>
  <si>
    <t>+7(3462) 777-614 221281.81@mail.ru</t>
  </si>
  <si>
    <t>+7(3452) 67-99-79 cks-naks@mail.ru</t>
  </si>
  <si>
    <t>ВИК+УК</t>
  </si>
  <si>
    <t>ВИК+РК</t>
  </si>
  <si>
    <t>ВИК+УК+РК</t>
  </si>
  <si>
    <t>ВИК+МК+ПВК</t>
  </si>
  <si>
    <t>Номинации</t>
  </si>
  <si>
    <t>ВИК, УК, РК, ВИК+РК, ВИК+УК, ВИК+УК+РК</t>
  </si>
  <si>
    <t>ВИК+РК, ВИК+УК, ВИК+МК+ПВК</t>
  </si>
  <si>
    <t>ВИК, РК, УК, ПВК, МК</t>
  </si>
  <si>
    <t>ВИК, РК, УК</t>
  </si>
  <si>
    <t>ВИК, УК, РК</t>
  </si>
  <si>
    <t>ВИК+РК, ВИК+УК</t>
  </si>
  <si>
    <t xml:space="preserve">ВИК, УК, РК, ВИК+РК, ВИК+УК, </t>
  </si>
  <si>
    <t>ВИК, ВИК+УК, ВИК+МК+ПВК</t>
  </si>
  <si>
    <t>ВИК, РК, УК, ПВК, МК, ВИК+РК, ВИК+УК, ВИК+МК+ПВК, ВИК+УК+РК</t>
  </si>
  <si>
    <t>ВИК, УК, ВИК+УК</t>
  </si>
  <si>
    <t>ПВК, ВИК+РК, ВИК+УК, ВИК+УК+РК</t>
  </si>
  <si>
    <t>ВИК, УК, ПВК</t>
  </si>
  <si>
    <t>ВИК, РК, УК, ВИК+УК, ВИК+РК</t>
  </si>
  <si>
    <t>ПВК, МК, ВИК+РК, ВИК+УК,</t>
  </si>
  <si>
    <t>ВИК, УК, РК, ВИК+РК, ВИК+УК</t>
  </si>
  <si>
    <t>ВИК+РК, ВИК+УК, ВИК+МК+ПВК, ВИК+УК+РК</t>
  </si>
  <si>
    <t xml:space="preserve">ПВК, МК, ВИК+РК, ВИК+УК, </t>
  </si>
  <si>
    <t>ВИК, УК, РК, ВИК+УК, ВИК+РК</t>
  </si>
  <si>
    <t>ВИК, ВИК+РК</t>
  </si>
  <si>
    <t>ВИК, РК, МК, ПВК, ВИК+РК</t>
  </si>
  <si>
    <t>ВИК, УК, РК, ПВК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</si>
  <si>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</si>
  <si>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</si>
  <si>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качестве участника Конкурса </t>
    </r>
    <r>
      <rPr>
        <b/>
        <sz val="11"/>
        <color theme="0"/>
        <rFont val="Calibri"/>
        <family val="2"/>
        <charset val="204"/>
        <scheme val="minor"/>
      </rPr>
      <t xml:space="preserve">на базе регионального отделения в городе </t>
    </r>
    <r>
      <rPr>
        <sz val="11"/>
        <color theme="0"/>
        <rFont val="Calibri"/>
        <family val="2"/>
        <charset val="204"/>
        <scheme val="minor"/>
      </rPr>
      <t xml:space="preserve">(город из перечня, </t>
    </r>
  </si>
  <si>
    <r>
      <t xml:space="preserve">в мулитиноминации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</si>
  <si>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t xml:space="preserve">Барнаул (ООО «ГАЦ АР НАКС»)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</si>
</sst>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0" tint="-0.49998474074526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wrapText="1"/>
    </xf>
    <xf numFmtId="0" fontId="0" fillId="0" borderId="3" xfId="0" applyBorder="1" applyProtection="1"/>
    <xf numFmtId="0" fontId="0" fillId="0" borderId="0" xfId="0" applyProtection="1"/>
    <xf numFmtId="0" fontId="6" fillId="0" borderId="0" xfId="0" applyFont="1" applyProtection="1"/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quotePrefix="1" applyBorder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NumberFormat="1" applyAlignment="1">
      <alignment horizontal="left" vertical="center"/>
    </xf>
    <xf numFmtId="0" fontId="9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4" fillId="2" borderId="0" xfId="0" applyFont="1" applyFill="1" applyBorder="1" applyProtection="1">
      <protection locked="0"/>
    </xf>
    <xf numFmtId="0" fontId="1" fillId="0" borderId="0" xfId="0" applyFont="1" applyBorder="1" applyAlignment="1">
      <alignment horizontal="right" vertical="top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463440</xdr:colOff>
      <xdr:row>0</xdr:row>
      <xdr:rowOff>9526</xdr:rowOff>
    </xdr:from>
    <xdr:to>
      <xdr:col>7</xdr:col>
      <xdr:colOff>619125</xdr:colOff>
      <xdr:row>0</xdr:row>
      <xdr:rowOff>782792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640" y="9526"/>
          <a:ext cx="5775435" cy="773266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50</xdr:row>
      <xdr:rowOff>10885</xdr:rowOff>
    </xdr:from>
    <xdr:to>
      <xdr:col>2</xdr:col>
      <xdr:colOff>332014</xdr:colOff>
      <xdr:row>50</xdr:row>
      <xdr:rowOff>66674</xdr:rowOff>
    </xdr:to>
    <xdr:sp macro="" textlink="">
      <xdr:nvSpPr>
        <xdr:cNvPr id="4" name="Прямоугольник 3"/>
        <xdr:cNvSpPr/>
      </xdr:nvSpPr>
      <xdr:spPr>
        <a:xfrm>
          <a:off x="1238250" y="11092542"/>
          <a:ext cx="312964" cy="55789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95250</xdr:colOff>
      <xdr:row>59</xdr:row>
      <xdr:rowOff>0</xdr:rowOff>
    </xdr:from>
    <xdr:to>
      <xdr:col>8</xdr:col>
      <xdr:colOff>66675</xdr:colOff>
      <xdr:row>59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6572250" y="15849600"/>
          <a:ext cx="1104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49982</xdr:colOff>
      <xdr:row>0</xdr:row>
      <xdr:rowOff>390525</xdr:rowOff>
    </xdr:from>
    <xdr:to>
      <xdr:col>16</xdr:col>
      <xdr:colOff>255760</xdr:colOff>
      <xdr:row>2</xdr:row>
      <xdr:rowOff>133576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65232" y="390525"/>
          <a:ext cx="3253778" cy="781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1:DK61"/>
  <sheetViews>
    <sheetView showGridLines="0" tabSelected="1" view="pageBreakPreview" zoomScaleNormal="100" zoomScaleSheetLayoutView="100" workbookViewId="0">
      <selection activeCell="K31" sqref="K31"/>
    </sheetView>
  </sheetViews>
  <sheetFormatPr defaultRowHeight="15" x14ac:dyDescent="0.25"/>
  <cols>
    <col min="3" max="3" width="42.28515625" style="1" customWidth="1"/>
    <col min="4" max="4" width="5.42578125" customWidth="1"/>
    <col min="5" max="5" width="10.28515625" customWidth="1"/>
    <col min="6" max="6" width="20.85546875" customWidth="1"/>
    <col min="7" max="7" width="5.42578125" customWidth="1"/>
    <col min="8" max="8" width="11.5703125" customWidth="1"/>
    <col min="9" max="9" width="1.5703125" customWidth="1"/>
    <col min="11" max="11" width="9.140625" hidden="1" customWidth="1"/>
    <col min="12" max="12" width="0" hidden="1" customWidth="1"/>
    <col min="95" max="115" width="9.140625" style="18"/>
  </cols>
  <sheetData>
    <row r="1" spans="3:9" ht="67.5" customHeight="1" x14ac:dyDescent="0.25">
      <c r="H1" s="4"/>
      <c r="I1" s="4"/>
    </row>
    <row r="2" spans="3:9" ht="14.25" customHeight="1" x14ac:dyDescent="0.25">
      <c r="D2" s="1"/>
      <c r="E2" s="1"/>
      <c r="F2" s="1"/>
      <c r="G2" s="1"/>
      <c r="H2" s="4"/>
      <c r="I2" s="4" t="s">
        <v>108</v>
      </c>
    </row>
    <row r="3" spans="3:9" ht="15" customHeight="1" x14ac:dyDescent="0.25">
      <c r="C3" s="4" t="s">
        <v>129</v>
      </c>
      <c r="D3" s="42" t="s">
        <v>191</v>
      </c>
      <c r="E3" s="42"/>
      <c r="F3" s="42"/>
      <c r="G3" s="42"/>
      <c r="H3" s="42"/>
      <c r="I3" s="42"/>
    </row>
    <row r="4" spans="3:9" ht="15" customHeight="1" x14ac:dyDescent="0.25">
      <c r="C4" s="4" t="s">
        <v>107</v>
      </c>
      <c r="D4" s="43" t="str">
        <f>IFERROR(IF(VLOOKUP(D3,Лист2!P6:S40,2,0)=0,"",VLOOKUP(D3,Лист2!P6:S40,2,0)),"")</f>
        <v>+7(3852) 22-65-22, ar_gac@mail.ru</v>
      </c>
      <c r="E4" s="43"/>
      <c r="F4" s="43"/>
      <c r="G4" s="43"/>
      <c r="H4" s="43"/>
      <c r="I4" s="43"/>
    </row>
    <row r="5" spans="3:9" ht="14.25" customHeight="1" x14ac:dyDescent="0.25">
      <c r="C5" s="4" t="s">
        <v>106</v>
      </c>
      <c r="D5" s="43" t="str">
        <f>IFERROR(IF(VLOOKUP(D3,Лист2!P6:S40,3,0)=0,"",VLOOKUP(D3,Лист2!P6:S40,3,0)),"")</f>
        <v>06-10.09.201</v>
      </c>
      <c r="E5" s="43"/>
      <c r="F5" s="43"/>
      <c r="G5" s="43"/>
      <c r="H5" s="43"/>
      <c r="I5" s="43"/>
    </row>
    <row r="6" spans="3:9" ht="23.25" customHeight="1" x14ac:dyDescent="0.25">
      <c r="C6" s="60" t="s">
        <v>23</v>
      </c>
      <c r="D6" s="60"/>
      <c r="E6" s="60"/>
      <c r="F6" s="60"/>
      <c r="G6" s="60"/>
      <c r="H6" s="60"/>
    </row>
    <row r="7" spans="3:9" x14ac:dyDescent="0.25">
      <c r="C7" s="60" t="s">
        <v>13</v>
      </c>
      <c r="D7" s="60"/>
      <c r="E7" s="60"/>
      <c r="F7" s="60"/>
      <c r="G7" s="60"/>
      <c r="H7" s="60"/>
    </row>
    <row r="8" spans="3:9" x14ac:dyDescent="0.25">
      <c r="C8" s="49" t="s">
        <v>1</v>
      </c>
      <c r="D8" s="49"/>
      <c r="E8" s="49"/>
      <c r="F8" s="49"/>
      <c r="G8" s="49"/>
      <c r="H8" s="49"/>
    </row>
    <row r="9" spans="3:9" x14ac:dyDescent="0.25">
      <c r="C9" s="1" t="s">
        <v>2</v>
      </c>
      <c r="D9" s="50"/>
      <c r="E9" s="50"/>
      <c r="F9" s="50"/>
      <c r="G9" s="50"/>
      <c r="H9" s="50"/>
    </row>
    <row r="10" spans="3:9" x14ac:dyDescent="0.25">
      <c r="C10" s="1" t="s">
        <v>7</v>
      </c>
      <c r="D10" s="50"/>
      <c r="E10" s="50"/>
      <c r="F10" s="50"/>
      <c r="G10" s="50"/>
      <c r="H10" s="50"/>
    </row>
    <row r="11" spans="3:9" x14ac:dyDescent="0.25">
      <c r="C11" s="62" t="s">
        <v>3</v>
      </c>
      <c r="D11" s="62"/>
      <c r="E11" s="62"/>
      <c r="F11" s="62"/>
      <c r="G11" s="62"/>
      <c r="H11" s="62"/>
    </row>
    <row r="12" spans="3:9" ht="14.25" customHeight="1" x14ac:dyDescent="0.25">
      <c r="C12" s="1" t="s">
        <v>8</v>
      </c>
      <c r="D12" s="42"/>
      <c r="E12" s="42"/>
      <c r="F12" s="42"/>
      <c r="G12" s="42"/>
      <c r="H12" s="42"/>
    </row>
    <row r="13" spans="3:9" x14ac:dyDescent="0.25">
      <c r="C13" s="1" t="s">
        <v>9</v>
      </c>
      <c r="D13" s="42"/>
      <c r="E13" s="42"/>
      <c r="F13" s="42"/>
      <c r="G13" s="42"/>
      <c r="H13" s="42"/>
      <c r="I13" t="s">
        <v>4</v>
      </c>
    </row>
    <row r="14" spans="3:9" x14ac:dyDescent="0.25">
      <c r="C14" s="1" t="s">
        <v>5</v>
      </c>
      <c r="D14" s="42"/>
      <c r="E14" s="42"/>
      <c r="F14" s="42"/>
      <c r="G14" s="42"/>
      <c r="H14" s="42"/>
    </row>
    <row r="15" spans="3:9" x14ac:dyDescent="0.25">
      <c r="C15" s="62" t="s">
        <v>10</v>
      </c>
      <c r="D15" s="62"/>
      <c r="E15" s="62"/>
      <c r="F15" s="62"/>
      <c r="G15" s="62"/>
      <c r="H15" s="62"/>
    </row>
    <row r="16" spans="3:9" x14ac:dyDescent="0.25">
      <c r="C16" s="1" t="s">
        <v>8</v>
      </c>
      <c r="D16" s="42"/>
      <c r="E16" s="42"/>
      <c r="F16" s="42"/>
      <c r="G16" s="42"/>
      <c r="H16" s="42"/>
    </row>
    <row r="17" spans="3:115" x14ac:dyDescent="0.25">
      <c r="C17" s="1" t="s">
        <v>9</v>
      </c>
      <c r="D17" s="42"/>
      <c r="E17" s="42"/>
      <c r="F17" s="42"/>
      <c r="G17" s="42"/>
      <c r="H17" s="42"/>
    </row>
    <row r="18" spans="3:115" x14ac:dyDescent="0.25">
      <c r="C18" s="1" t="s">
        <v>11</v>
      </c>
      <c r="D18" s="42"/>
      <c r="E18" s="42"/>
      <c r="F18" s="42"/>
      <c r="G18" s="42"/>
      <c r="H18" s="42"/>
    </row>
    <row r="19" spans="3:115" x14ac:dyDescent="0.25">
      <c r="C19" s="1" t="s">
        <v>12</v>
      </c>
      <c r="D19" s="42"/>
      <c r="E19" s="42"/>
      <c r="F19" s="42"/>
      <c r="G19" s="42"/>
      <c r="H19" s="42"/>
    </row>
    <row r="20" spans="3:115" ht="8.25" customHeight="1" x14ac:dyDescent="0.25"/>
    <row r="21" spans="3:115" x14ac:dyDescent="0.25">
      <c r="C21" s="61" t="s">
        <v>15</v>
      </c>
      <c r="D21" s="61"/>
      <c r="E21" s="61"/>
      <c r="F21" s="61"/>
      <c r="G21" s="61"/>
      <c r="H21" s="61"/>
    </row>
    <row r="22" spans="3:115" x14ac:dyDescent="0.25">
      <c r="C22" s="1" t="s">
        <v>20</v>
      </c>
      <c r="D22" s="42"/>
      <c r="E22" s="42"/>
      <c r="F22" s="42"/>
      <c r="G22" s="42"/>
      <c r="H22" s="42"/>
    </row>
    <row r="23" spans="3:115" x14ac:dyDescent="0.25">
      <c r="C23" s="1" t="s">
        <v>9</v>
      </c>
      <c r="D23" s="42"/>
      <c r="E23" s="42"/>
      <c r="F23" s="42"/>
      <c r="G23" s="42"/>
      <c r="H23" s="42"/>
    </row>
    <row r="24" spans="3:115" x14ac:dyDescent="0.25">
      <c r="C24" s="1" t="s">
        <v>14</v>
      </c>
      <c r="D24" s="51"/>
      <c r="E24" s="51"/>
      <c r="F24" s="51"/>
      <c r="G24" s="51"/>
      <c r="H24" s="51"/>
    </row>
    <row r="25" spans="3:115" x14ac:dyDescent="0.25">
      <c r="C25" s="1" t="s">
        <v>0</v>
      </c>
      <c r="D25" s="51"/>
      <c r="E25" s="51"/>
      <c r="F25" s="51"/>
      <c r="G25" s="51"/>
      <c r="H25" s="51"/>
    </row>
    <row r="27" spans="3:115" s="36" customFormat="1" ht="16.5" customHeight="1" x14ac:dyDescent="0.25">
      <c r="C27" s="59" t="s">
        <v>189</v>
      </c>
      <c r="D27" s="59"/>
      <c r="E27" s="59"/>
      <c r="F27" s="59"/>
      <c r="G27" s="59"/>
      <c r="H27" s="59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</row>
    <row r="28" spans="3:115" s="36" customFormat="1" hidden="1" x14ac:dyDescent="0.25">
      <c r="C28" s="39" t="s">
        <v>21</v>
      </c>
      <c r="D28" s="57"/>
      <c r="E28" s="58"/>
      <c r="F28" s="58"/>
      <c r="G28" s="58"/>
      <c r="H28" s="5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</row>
    <row r="29" spans="3:115" ht="19.5" customHeight="1" x14ac:dyDescent="0.25">
      <c r="C29" s="37" t="s">
        <v>188</v>
      </c>
      <c r="D29" s="35"/>
      <c r="E29" s="41" t="s">
        <v>187</v>
      </c>
      <c r="F29" s="59" t="s">
        <v>190</v>
      </c>
      <c r="G29" s="59"/>
      <c r="H29" s="59"/>
    </row>
    <row r="30" spans="3:115" x14ac:dyDescent="0.25">
      <c r="C30" s="2" t="str">
        <f>IFERROR(IF(VLOOKUP(D3,Лист2!$P$6:$AN$125,4,0)=1,"ВИК",""),"ВИК")</f>
        <v/>
      </c>
      <c r="D30" s="40"/>
      <c r="F30" s="2" t="str">
        <f>IFERROR(IF(VLOOKUP(D3,Лист2!$P$6:$AN$125,9,0)=1,"ВИК+УК",""),"ВИК+УК")</f>
        <v>ВИК+УК</v>
      </c>
      <c r="G30" s="40"/>
      <c r="L30" t="str">
        <f>CONCATENATE(C30,C31,C32,C33,C34)</f>
        <v/>
      </c>
      <c r="CZ30" s="18">
        <v>0</v>
      </c>
      <c r="DC30" s="18">
        <v>0</v>
      </c>
    </row>
    <row r="31" spans="3:115" x14ac:dyDescent="0.25">
      <c r="C31" s="2" t="str">
        <f>IFERROR(IF(VLOOKUP(D3,Лист2!$P$6:$AN$125,5,0)=1,"УК",""),"УК")</f>
        <v/>
      </c>
      <c r="D31" s="40"/>
      <c r="F31" s="2" t="str">
        <f>IFERROR(IF(VLOOKUP(D3,Лист2!$P$6:$AN$125,10,0)=1,"ВИК+РК",""),"ВИК+РК")</f>
        <v>ВИК+РК</v>
      </c>
      <c r="G31" s="40"/>
      <c r="L31" t="str">
        <f>CONCATENATE(F30,F31,F32,F33)</f>
        <v>ВИК+УКВИК+РК</v>
      </c>
      <c r="CZ31" s="18">
        <v>0</v>
      </c>
      <c r="DC31" s="18">
        <v>0</v>
      </c>
    </row>
    <row r="32" spans="3:115" ht="15" customHeight="1" x14ac:dyDescent="0.25">
      <c r="C32" s="2" t="str">
        <f>IFERROR(IF(VLOOKUP(D3,Лист2!$P$6:$AN$125,6,0)=1,"РК",""),"РК")</f>
        <v/>
      </c>
      <c r="D32" s="40"/>
      <c r="E32" s="27"/>
      <c r="F32" s="28" t="str">
        <f>IFERROR(IF(VLOOKUP(D3,Лист2!$P$6:$AN$125,11,0)=1,"ВИК+УК+РК",""),"ВИК+УК+РК")</f>
        <v/>
      </c>
      <c r="G32" s="40"/>
      <c r="H32" s="27"/>
      <c r="L32">
        <f>IF(AND(LEN(L30)&gt;=2,LEN(L31)&gt;3)=TRUE,1,0)</f>
        <v>0</v>
      </c>
      <c r="CZ32" s="18">
        <v>0</v>
      </c>
      <c r="DC32" s="18">
        <v>0</v>
      </c>
    </row>
    <row r="33" spans="3:107" ht="15" customHeight="1" x14ac:dyDescent="0.25">
      <c r="C33" s="2" t="str">
        <f>IFERROR(IF(VLOOKUP(D3,Лист2!$P$6:$AN$125,7,0)=1,"МК",""),"МК")</f>
        <v/>
      </c>
      <c r="D33" s="40"/>
      <c r="E33" s="27"/>
      <c r="F33" s="28" t="str">
        <f>IFERROR(IF(VLOOKUP(D3,Лист2!$P$6:$AN$125,11,0)=1,"ВИК+МК+ПВК",""),"ВИК+МК+ПВК")</f>
        <v/>
      </c>
      <c r="G33" s="40"/>
      <c r="H33" s="27"/>
      <c r="L33">
        <f>LEN(L30)</f>
        <v>0</v>
      </c>
      <c r="CZ33" s="18">
        <v>0</v>
      </c>
      <c r="DC33" s="18">
        <v>0</v>
      </c>
    </row>
    <row r="34" spans="3:107" ht="15" customHeight="1" x14ac:dyDescent="0.25">
      <c r="C34" s="2" t="str">
        <f>IFERROR(IF(VLOOKUP(D3,Лист2!$P$6:$AN$125,8,0)=1,"ПВК",""),"ПВК")</f>
        <v/>
      </c>
      <c r="D34" s="34"/>
      <c r="E34" s="20"/>
      <c r="F34" s="20"/>
      <c r="G34" s="20"/>
      <c r="H34" s="20"/>
      <c r="L34">
        <f>LEN(L31)</f>
        <v>12</v>
      </c>
      <c r="CZ34" s="18">
        <v>0</v>
      </c>
    </row>
    <row r="35" spans="3:107" ht="65.25" customHeight="1" x14ac:dyDescent="0.25">
      <c r="C35" s="56" t="s">
        <v>24</v>
      </c>
      <c r="D35" s="56"/>
      <c r="E35" s="56"/>
      <c r="F35" s="56"/>
      <c r="G35" s="56"/>
      <c r="H35" s="56"/>
      <c r="I35" s="56"/>
    </row>
    <row r="36" spans="3:107" ht="24" customHeight="1" x14ac:dyDescent="0.25">
      <c r="C36" s="1" t="s">
        <v>6</v>
      </c>
    </row>
    <row r="37" spans="3:107" ht="12" customHeight="1" x14ac:dyDescent="0.25">
      <c r="C37" s="55" t="s">
        <v>25</v>
      </c>
      <c r="D37" s="55"/>
      <c r="E37" s="55"/>
      <c r="F37" s="55"/>
      <c r="G37" s="55"/>
      <c r="H37" s="55"/>
    </row>
    <row r="38" spans="3:107" ht="9" customHeight="1" x14ac:dyDescent="0.25"/>
    <row r="39" spans="3:107" ht="21" customHeight="1" x14ac:dyDescent="0.25">
      <c r="C39" s="2" t="s">
        <v>16</v>
      </c>
      <c r="D39" s="42"/>
      <c r="E39" s="42"/>
      <c r="F39" s="42"/>
      <c r="G39" s="54"/>
      <c r="H39" s="54"/>
    </row>
    <row r="40" spans="3:107" ht="9" customHeight="1" x14ac:dyDescent="0.25">
      <c r="D40" s="53" t="s">
        <v>18</v>
      </c>
      <c r="E40" s="53"/>
      <c r="F40" s="53"/>
      <c r="G40" s="52" t="s">
        <v>17</v>
      </c>
      <c r="H40" s="52"/>
    </row>
    <row r="41" spans="3:107" ht="27.75" customHeight="1" x14ac:dyDescent="0.25">
      <c r="C41" s="3" t="s">
        <v>19</v>
      </c>
    </row>
    <row r="42" spans="3:107" ht="18.75" customHeight="1" x14ac:dyDescent="0.25"/>
    <row r="43" spans="3:107" ht="26.25" customHeight="1" x14ac:dyDescent="0.25">
      <c r="F43" s="4"/>
      <c r="G43" s="4"/>
      <c r="H43" s="4"/>
      <c r="I43" s="4" t="s">
        <v>26</v>
      </c>
    </row>
    <row r="44" spans="3:107" x14ac:dyDescent="0.25">
      <c r="I44" s="4" t="s">
        <v>27</v>
      </c>
    </row>
    <row r="45" spans="3:107" x14ac:dyDescent="0.25">
      <c r="I45" s="12" t="s">
        <v>40</v>
      </c>
    </row>
    <row r="46" spans="3:107" x14ac:dyDescent="0.25">
      <c r="C46" s="2"/>
      <c r="D46" s="4"/>
      <c r="E46" s="4"/>
    </row>
    <row r="48" spans="3:107" x14ac:dyDescent="0.25">
      <c r="I48" s="4"/>
    </row>
    <row r="49" spans="3:9" ht="24.75" customHeight="1" x14ac:dyDescent="0.25">
      <c r="C49" s="45" t="s">
        <v>22</v>
      </c>
      <c r="D49" s="45"/>
      <c r="E49" s="45"/>
      <c r="F49" s="45"/>
      <c r="G49" s="45"/>
      <c r="H49" s="45"/>
      <c r="I49" s="45"/>
    </row>
    <row r="50" spans="3:9" x14ac:dyDescent="0.25">
      <c r="C50" s="5" t="s">
        <v>32</v>
      </c>
      <c r="D50" s="6"/>
      <c r="E50" s="6"/>
      <c r="F50" s="6"/>
      <c r="G50" s="6"/>
      <c r="H50" s="6"/>
      <c r="I50" s="7"/>
    </row>
    <row r="51" spans="3:9" x14ac:dyDescent="0.25">
      <c r="C51" s="46" t="s">
        <v>28</v>
      </c>
      <c r="D51" s="46"/>
      <c r="E51" s="46"/>
      <c r="F51" s="46"/>
      <c r="G51" s="46"/>
      <c r="H51" s="46"/>
      <c r="I51" s="46"/>
    </row>
    <row r="52" spans="3:9" ht="18.75" customHeight="1" x14ac:dyDescent="0.25">
      <c r="C52" s="5"/>
      <c r="D52" s="6"/>
      <c r="E52" s="6"/>
      <c r="F52" s="6"/>
      <c r="G52" s="6"/>
      <c r="H52" s="6"/>
      <c r="I52" s="7"/>
    </row>
    <row r="53" spans="3:9" ht="18.75" customHeight="1" x14ac:dyDescent="0.25">
      <c r="C53" s="8"/>
      <c r="D53" s="9"/>
      <c r="E53" s="9"/>
      <c r="F53" s="9"/>
      <c r="G53" s="9"/>
      <c r="H53" s="9"/>
      <c r="I53" s="9"/>
    </row>
    <row r="54" spans="3:9" ht="18.75" customHeight="1" x14ac:dyDescent="0.25">
      <c r="C54" s="8"/>
      <c r="D54" s="9"/>
      <c r="E54" s="9"/>
      <c r="F54" s="9"/>
      <c r="G54" s="9"/>
      <c r="H54" s="9"/>
      <c r="I54" s="9"/>
    </row>
    <row r="55" spans="3:9" ht="14.25" customHeight="1" x14ac:dyDescent="0.25">
      <c r="C55" s="47" t="s">
        <v>29</v>
      </c>
      <c r="D55" s="47"/>
      <c r="E55" s="47"/>
      <c r="F55" s="47"/>
      <c r="G55" s="47"/>
      <c r="H55" s="47"/>
      <c r="I55" s="47"/>
    </row>
    <row r="56" spans="3:9" ht="159" customHeight="1" x14ac:dyDescent="0.25">
      <c r="C56" s="48" t="s">
        <v>30</v>
      </c>
      <c r="D56" s="48"/>
      <c r="E56" s="48"/>
      <c r="F56" s="48"/>
      <c r="G56" s="48"/>
      <c r="H56" s="48"/>
      <c r="I56" s="48"/>
    </row>
    <row r="57" spans="3:9" ht="102" customHeight="1" x14ac:dyDescent="0.25">
      <c r="C57" s="48" t="s">
        <v>31</v>
      </c>
      <c r="D57" s="48"/>
      <c r="E57" s="48"/>
      <c r="F57" s="48"/>
      <c r="G57" s="48"/>
      <c r="H57" s="48"/>
      <c r="I57" s="48"/>
    </row>
    <row r="59" spans="3:9" x14ac:dyDescent="0.25">
      <c r="D59" s="6"/>
      <c r="E59" s="6"/>
      <c r="F59" s="6"/>
      <c r="G59" s="10"/>
      <c r="H59" s="10"/>
      <c r="I59" s="10"/>
    </row>
    <row r="60" spans="3:9" x14ac:dyDescent="0.25">
      <c r="D60" s="11" t="s">
        <v>33</v>
      </c>
      <c r="E60" s="10"/>
      <c r="F60" s="10"/>
      <c r="G60" s="44" t="s">
        <v>34</v>
      </c>
      <c r="H60" s="44"/>
      <c r="I60" s="44"/>
    </row>
    <row r="61" spans="3:9" x14ac:dyDescent="0.25">
      <c r="D61" s="10"/>
      <c r="E61" s="10"/>
      <c r="F61" s="10"/>
      <c r="G61" s="10"/>
      <c r="H61" s="10"/>
      <c r="I61" s="10"/>
    </row>
  </sheetData>
  <sheetProtection password="CC5A" sheet="1" objects="1" scenarios="1" formatCells="0" selectLockedCells="1"/>
  <mergeCells count="37"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  <mergeCell ref="C35:I35"/>
    <mergeCell ref="D18:H18"/>
    <mergeCell ref="D19:H19"/>
    <mergeCell ref="D28:H28"/>
    <mergeCell ref="F29:H29"/>
    <mergeCell ref="G40:H40"/>
    <mergeCell ref="D40:F40"/>
    <mergeCell ref="G39:H39"/>
    <mergeCell ref="D39:F39"/>
    <mergeCell ref="C37:H37"/>
    <mergeCell ref="D3:I3"/>
    <mergeCell ref="D5:I5"/>
    <mergeCell ref="D4:I4"/>
    <mergeCell ref="G60:I60"/>
    <mergeCell ref="C49:I49"/>
    <mergeCell ref="C51:I51"/>
    <mergeCell ref="C55:I55"/>
    <mergeCell ref="C56:I56"/>
    <mergeCell ref="C57:I57"/>
    <mergeCell ref="C8:H8"/>
    <mergeCell ref="D10:H10"/>
    <mergeCell ref="D14:H14"/>
    <mergeCell ref="D12:H12"/>
    <mergeCell ref="D13:H13"/>
    <mergeCell ref="D22:H22"/>
    <mergeCell ref="D25:H25"/>
  </mergeCells>
  <conditionalFormatting sqref="D30">
    <cfRule type="expression" dxfId="6" priority="8">
      <formula>LEN($C30)&gt;1</formula>
    </cfRule>
  </conditionalFormatting>
  <conditionalFormatting sqref="D31:D34">
    <cfRule type="expression" dxfId="5" priority="7">
      <formula>LEN($C31)&gt;1</formula>
    </cfRule>
  </conditionalFormatting>
  <conditionalFormatting sqref="G30">
    <cfRule type="expression" dxfId="4" priority="5">
      <formula>LEN($F30)&gt;1</formula>
    </cfRule>
  </conditionalFormatting>
  <conditionalFormatting sqref="G31:G33">
    <cfRule type="expression" dxfId="3" priority="4">
      <formula>LEN($F31)&gt;1</formula>
    </cfRule>
  </conditionalFormatting>
  <conditionalFormatting sqref="E29">
    <cfRule type="expression" dxfId="2" priority="3">
      <formula>$L$32=0</formula>
    </cfRule>
  </conditionalFormatting>
  <conditionalFormatting sqref="F29:H29">
    <cfRule type="expression" dxfId="1" priority="2">
      <formula>$L$34=0</formula>
    </cfRule>
  </conditionalFormatting>
  <conditionalFormatting sqref="C29">
    <cfRule type="expression" dxfId="0" priority="1">
      <formula>$L$33=0</formula>
    </cfRule>
  </conditionalFormatting>
  <dataValidations count="1">
    <dataValidation type="list" allowBlank="1" showInputMessage="1" showErrorMessage="1" sqref="D3:I3">
      <formula1>АЦСНК</formula1>
    </dataValidation>
  </dataValidations>
  <pageMargins left="0.25" right="0.25" top="0.75" bottom="0.75" header="0.3" footer="0.3"/>
  <pageSetup paperSize="9" orientation="portrait" horizontalDpi="0" verticalDpi="0" r:id="rId1"/>
  <rowBreaks count="1" manualBreakCount="1">
    <brk id="42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4:AA127"/>
  <sheetViews>
    <sheetView workbookViewId="0">
      <pane xSplit="1" ySplit="4" topLeftCell="Q17" activePane="bottomRight" state="frozen"/>
      <selection pane="topRight" activeCell="B1" sqref="B1"/>
      <selection pane="bottomLeft" activeCell="A5" sqref="A5"/>
      <selection pane="bottomRight" activeCell="T30" sqref="T30"/>
    </sheetView>
  </sheetViews>
  <sheetFormatPr defaultRowHeight="15" x14ac:dyDescent="0.25"/>
  <cols>
    <col min="2" max="2" width="42.42578125" customWidth="1"/>
    <col min="3" max="3" width="31.140625" customWidth="1"/>
    <col min="4" max="4" width="23.85546875" style="1" customWidth="1"/>
    <col min="5" max="5" width="27.140625" customWidth="1"/>
    <col min="6" max="6" width="30.140625" style="29" customWidth="1"/>
    <col min="7" max="15" width="6.5703125" style="29" customWidth="1"/>
    <col min="16" max="16" width="58.7109375" customWidth="1"/>
    <col min="17" max="17" width="40.140625" customWidth="1"/>
    <col min="18" max="19" width="9.140625" customWidth="1"/>
  </cols>
  <sheetData>
    <row r="4" spans="2:27" ht="45" x14ac:dyDescent="0.25">
      <c r="B4" s="23" t="s">
        <v>102</v>
      </c>
      <c r="C4" s="23" t="s">
        <v>103</v>
      </c>
      <c r="D4" s="25" t="s">
        <v>104</v>
      </c>
      <c r="E4" s="23" t="s">
        <v>105</v>
      </c>
      <c r="F4" s="23" t="s">
        <v>165</v>
      </c>
      <c r="G4" s="31" t="s">
        <v>35</v>
      </c>
      <c r="H4" s="31" t="s">
        <v>36</v>
      </c>
      <c r="I4" s="31" t="s">
        <v>37</v>
      </c>
      <c r="J4" s="31" t="s">
        <v>38</v>
      </c>
      <c r="K4" s="31" t="s">
        <v>39</v>
      </c>
      <c r="L4" s="32" t="s">
        <v>161</v>
      </c>
      <c r="M4" s="32" t="s">
        <v>162</v>
      </c>
      <c r="N4" s="32" t="s">
        <v>163</v>
      </c>
      <c r="O4" s="29" t="s">
        <v>164</v>
      </c>
      <c r="S4" s="31" t="s">
        <v>35</v>
      </c>
      <c r="T4" s="31" t="s">
        <v>36</v>
      </c>
      <c r="U4" s="31" t="s">
        <v>37</v>
      </c>
      <c r="V4" s="31" t="s">
        <v>38</v>
      </c>
      <c r="W4" s="31" t="s">
        <v>39</v>
      </c>
      <c r="X4" s="32" t="s">
        <v>161</v>
      </c>
      <c r="Y4" s="32" t="s">
        <v>162</v>
      </c>
      <c r="Z4" s="32" t="s">
        <v>163</v>
      </c>
      <c r="AA4" s="29" t="s">
        <v>164</v>
      </c>
    </row>
    <row r="5" spans="2:27" x14ac:dyDescent="0.25">
      <c r="B5" s="24"/>
      <c r="C5" s="24"/>
      <c r="D5" s="26"/>
      <c r="E5" s="24"/>
      <c r="F5" s="24"/>
      <c r="G5" s="22"/>
      <c r="H5" s="22"/>
      <c r="I5" s="22"/>
      <c r="J5" s="22"/>
      <c r="K5" s="22"/>
      <c r="L5" s="33"/>
      <c r="M5" s="33"/>
      <c r="N5" s="33"/>
      <c r="O5" s="33"/>
    </row>
    <row r="6" spans="2:27" s="15" customFormat="1" ht="30" x14ac:dyDescent="0.25">
      <c r="B6" s="16" t="s">
        <v>83</v>
      </c>
      <c r="C6" s="13" t="s">
        <v>84</v>
      </c>
      <c r="D6" s="14" t="s">
        <v>109</v>
      </c>
      <c r="E6" s="13" t="s">
        <v>85</v>
      </c>
      <c r="F6" s="21" t="s">
        <v>166</v>
      </c>
      <c r="G6" s="30">
        <v>1</v>
      </c>
      <c r="H6" s="30">
        <v>1</v>
      </c>
      <c r="I6" s="30">
        <v>1</v>
      </c>
      <c r="J6" s="30"/>
      <c r="K6" s="30"/>
      <c r="L6" s="30">
        <v>1</v>
      </c>
      <c r="M6" s="30">
        <v>1</v>
      </c>
      <c r="N6" s="30">
        <v>1</v>
      </c>
      <c r="O6" s="30"/>
      <c r="P6" s="15" t="str">
        <f>IF(LEN(B6)&lt;3,"",CONCATENATE(C6," (",B6,") "))</f>
        <v xml:space="preserve">Архангельск (ООО «НАКС Архангельск») </v>
      </c>
      <c r="Q6" s="19" t="str">
        <f>IF(Лист2!D6=0,"",Лист2!D6)</f>
        <v>+7 (8182) 60-89-39 
naksarh@mail.ru</v>
      </c>
      <c r="R6" s="19" t="str">
        <f>IF(E6=0,"",E6)</f>
        <v>06-14.09.2021</v>
      </c>
      <c r="S6" s="19">
        <f>IF(G6=0,"",G6)</f>
        <v>1</v>
      </c>
      <c r="T6" s="19">
        <f t="shared" ref="T6:AA6" si="0">IF(H6=0,"",H6)</f>
        <v>1</v>
      </c>
      <c r="U6" s="19">
        <f t="shared" si="0"/>
        <v>1</v>
      </c>
      <c r="V6" s="19" t="str">
        <f t="shared" si="0"/>
        <v/>
      </c>
      <c r="W6" s="19" t="str">
        <f t="shared" si="0"/>
        <v/>
      </c>
      <c r="X6" s="19">
        <f t="shared" si="0"/>
        <v>1</v>
      </c>
      <c r="Y6" s="19">
        <f t="shared" si="0"/>
        <v>1</v>
      </c>
      <c r="Z6" s="19">
        <f t="shared" si="0"/>
        <v>1</v>
      </c>
      <c r="AA6" s="19" t="str">
        <f t="shared" si="0"/>
        <v/>
      </c>
    </row>
    <row r="7" spans="2:27" s="15" customFormat="1" ht="30" x14ac:dyDescent="0.25">
      <c r="B7" s="16" t="s">
        <v>140</v>
      </c>
      <c r="C7" s="13" t="s">
        <v>136</v>
      </c>
      <c r="D7" s="17" t="s">
        <v>154</v>
      </c>
      <c r="E7" s="13" t="s">
        <v>147</v>
      </c>
      <c r="F7" s="21" t="s">
        <v>167</v>
      </c>
      <c r="G7" s="30"/>
      <c r="H7" s="30"/>
      <c r="I7" s="30"/>
      <c r="J7" s="30"/>
      <c r="K7" s="30"/>
      <c r="L7" s="30">
        <v>1</v>
      </c>
      <c r="M7" s="30">
        <v>1</v>
      </c>
      <c r="N7" s="30"/>
      <c r="O7" s="30">
        <v>1</v>
      </c>
      <c r="P7" s="15" t="str">
        <f t="shared" ref="P7:P70" si="1">IF(LEN(B7)&lt;3,"",CONCATENATE(C7," (",B7,") "))</f>
        <v xml:space="preserve">Барнаул (ООО «ГАЦ АР НАКС») </v>
      </c>
      <c r="Q7" s="19" t="str">
        <f>IF(Лист2!D7=0,"",Лист2!D7)</f>
        <v>+7(3852) 22-65-22, ar_gac@mail.ru</v>
      </c>
      <c r="R7" s="19" t="str">
        <f t="shared" ref="R7:R70" si="2">IF(E7=0,"",E7)</f>
        <v>06-10.09.201</v>
      </c>
      <c r="S7" s="19" t="str">
        <f t="shared" ref="S7:S70" si="3">IF(G7=0,"",G7)</f>
        <v/>
      </c>
      <c r="T7" s="19" t="str">
        <f t="shared" ref="T7:T70" si="4">IF(H7=0,"",H7)</f>
        <v/>
      </c>
      <c r="U7" s="19" t="str">
        <f t="shared" ref="U7:U70" si="5">IF(I7=0,"",I7)</f>
        <v/>
      </c>
      <c r="V7" s="19" t="str">
        <f t="shared" ref="V7:V70" si="6">IF(J7=0,"",J7)</f>
        <v/>
      </c>
      <c r="W7" s="19" t="str">
        <f t="shared" ref="W7:W70" si="7">IF(K7=0,"",K7)</f>
        <v/>
      </c>
      <c r="X7" s="19">
        <f t="shared" ref="X7:X70" si="8">IF(L7=0,"",L7)</f>
        <v>1</v>
      </c>
      <c r="Y7" s="19">
        <f t="shared" ref="Y7:Y70" si="9">IF(M7=0,"",M7)</f>
        <v>1</v>
      </c>
      <c r="Z7" s="19" t="str">
        <f t="shared" ref="Z7:Z70" si="10">IF(N7=0,"",N7)</f>
        <v/>
      </c>
      <c r="AA7" s="19">
        <f t="shared" ref="AA7:AA70" si="11">IF(O7=0,"",O7)</f>
        <v>1</v>
      </c>
    </row>
    <row r="8" spans="2:27" s="15" customFormat="1" ht="30" x14ac:dyDescent="0.25">
      <c r="B8" s="16" t="s">
        <v>67</v>
      </c>
      <c r="C8" s="13" t="s">
        <v>68</v>
      </c>
      <c r="D8" s="17" t="s">
        <v>153</v>
      </c>
      <c r="E8" s="13" t="s">
        <v>59</v>
      </c>
      <c r="F8" s="21" t="s">
        <v>168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/>
      <c r="M8" s="30"/>
      <c r="N8" s="30"/>
      <c r="O8" s="30"/>
      <c r="P8" s="15" t="str">
        <f t="shared" si="1"/>
        <v xml:space="preserve">Владивосток (ООО «Тихоокеанский ГАЦ») </v>
      </c>
      <c r="Q8" s="19" t="str">
        <f>IF(Лист2!D8=0,"",Лист2!D8)</f>
        <v>+7(423) 260-42-10 torgac@mail.ru</v>
      </c>
      <c r="R8" s="19" t="str">
        <f t="shared" si="2"/>
        <v>06-10.09.2021</v>
      </c>
      <c r="S8" s="19">
        <f t="shared" si="3"/>
        <v>1</v>
      </c>
      <c r="T8" s="19">
        <f t="shared" si="4"/>
        <v>1</v>
      </c>
      <c r="U8" s="19">
        <f t="shared" si="5"/>
        <v>1</v>
      </c>
      <c r="V8" s="19">
        <f t="shared" si="6"/>
        <v>1</v>
      </c>
      <c r="W8" s="19">
        <f t="shared" si="7"/>
        <v>1</v>
      </c>
      <c r="X8" s="19" t="str">
        <f t="shared" si="8"/>
        <v/>
      </c>
      <c r="Y8" s="19" t="str">
        <f t="shared" si="9"/>
        <v/>
      </c>
      <c r="Z8" s="19" t="str">
        <f t="shared" si="10"/>
        <v/>
      </c>
      <c r="AA8" s="19" t="str">
        <f t="shared" si="11"/>
        <v/>
      </c>
    </row>
    <row r="9" spans="2:27" s="15" customFormat="1" ht="30" x14ac:dyDescent="0.25">
      <c r="B9" s="16" t="s">
        <v>46</v>
      </c>
      <c r="C9" s="13" t="s">
        <v>47</v>
      </c>
      <c r="D9" s="17" t="s">
        <v>155</v>
      </c>
      <c r="E9" s="13" t="s">
        <v>48</v>
      </c>
      <c r="F9" s="21" t="s">
        <v>169</v>
      </c>
      <c r="G9" s="30">
        <v>1</v>
      </c>
      <c r="H9" s="30">
        <v>1</v>
      </c>
      <c r="I9" s="30">
        <v>1</v>
      </c>
      <c r="J9" s="30"/>
      <c r="K9" s="30"/>
      <c r="L9" s="30"/>
      <c r="M9" s="30"/>
      <c r="N9" s="30"/>
      <c r="O9" s="30"/>
      <c r="P9" s="15" t="str">
        <f t="shared" si="1"/>
        <v xml:space="preserve">Волгоград (ООО «НВЦ «Сварка») </v>
      </c>
      <c r="Q9" s="19" t="str">
        <f>IF(Лист2!D9=0,"",Лист2!D9)</f>
        <v>+(8442) 73-91-56 volga-weld@yandex.ru</v>
      </c>
      <c r="R9" s="19" t="str">
        <f t="shared" si="2"/>
        <v>07-09.09.2021</v>
      </c>
      <c r="S9" s="19">
        <f t="shared" si="3"/>
        <v>1</v>
      </c>
      <c r="T9" s="19">
        <f t="shared" si="4"/>
        <v>1</v>
      </c>
      <c r="U9" s="19">
        <f t="shared" si="5"/>
        <v>1</v>
      </c>
      <c r="V9" s="19" t="str">
        <f t="shared" si="6"/>
        <v/>
      </c>
      <c r="W9" s="19" t="str">
        <f t="shared" si="7"/>
        <v/>
      </c>
      <c r="X9" s="19" t="str">
        <f t="shared" si="8"/>
        <v/>
      </c>
      <c r="Y9" s="19" t="str">
        <f t="shared" si="9"/>
        <v/>
      </c>
      <c r="Z9" s="19" t="str">
        <f t="shared" si="10"/>
        <v/>
      </c>
      <c r="AA9" s="19" t="str">
        <f t="shared" si="11"/>
        <v/>
      </c>
    </row>
    <row r="10" spans="2:27" s="15" customFormat="1" ht="30" x14ac:dyDescent="0.25">
      <c r="B10" s="16" t="s">
        <v>95</v>
      </c>
      <c r="C10" s="13" t="s">
        <v>96</v>
      </c>
      <c r="D10" s="14" t="s">
        <v>110</v>
      </c>
      <c r="E10" s="13" t="s">
        <v>97</v>
      </c>
      <c r="F10" s="21" t="s">
        <v>166</v>
      </c>
      <c r="G10" s="30">
        <v>1</v>
      </c>
      <c r="H10" s="30">
        <v>1</v>
      </c>
      <c r="I10" s="30">
        <v>1</v>
      </c>
      <c r="J10" s="30"/>
      <c r="K10" s="30"/>
      <c r="L10" s="30">
        <v>1</v>
      </c>
      <c r="M10" s="30">
        <v>1</v>
      </c>
      <c r="N10" s="30">
        <v>1</v>
      </c>
      <c r="O10" s="30"/>
      <c r="P10" s="15" t="str">
        <f t="shared" si="1"/>
        <v xml:space="preserve">Вологда (АНО «ВРАЦ») </v>
      </c>
      <c r="Q10" s="19" t="str">
        <f>IF(Лист2!D10=0,"",Лист2!D10)</f>
        <v>+7 (8172) 27-23-03 
vikulov@vologda.ru</v>
      </c>
      <c r="R10" s="19" t="str">
        <f t="shared" si="2"/>
        <v>08-09.09.2021</v>
      </c>
      <c r="S10" s="19">
        <f t="shared" si="3"/>
        <v>1</v>
      </c>
      <c r="T10" s="19">
        <f t="shared" si="4"/>
        <v>1</v>
      </c>
      <c r="U10" s="19">
        <f t="shared" si="5"/>
        <v>1</v>
      </c>
      <c r="V10" s="19" t="str">
        <f t="shared" si="6"/>
        <v/>
      </c>
      <c r="W10" s="19" t="str">
        <f t="shared" si="7"/>
        <v/>
      </c>
      <c r="X10" s="19">
        <f t="shared" si="8"/>
        <v>1</v>
      </c>
      <c r="Y10" s="19">
        <f t="shared" si="9"/>
        <v>1</v>
      </c>
      <c r="Z10" s="19">
        <f t="shared" si="10"/>
        <v>1</v>
      </c>
      <c r="AA10" s="19" t="str">
        <f t="shared" si="11"/>
        <v/>
      </c>
    </row>
    <row r="11" spans="2:27" s="15" customFormat="1" ht="25.5" x14ac:dyDescent="0.25">
      <c r="B11" s="16" t="s">
        <v>100</v>
      </c>
      <c r="C11" s="13" t="s">
        <v>101</v>
      </c>
      <c r="D11" s="14" t="s">
        <v>111</v>
      </c>
      <c r="E11" s="13" t="s">
        <v>43</v>
      </c>
      <c r="F11" s="21" t="s">
        <v>170</v>
      </c>
      <c r="G11" s="30">
        <v>1</v>
      </c>
      <c r="H11" s="30">
        <v>1</v>
      </c>
      <c r="I11" s="30">
        <v>1</v>
      </c>
      <c r="J11" s="30"/>
      <c r="K11" s="30"/>
      <c r="L11" s="30"/>
      <c r="M11" s="30"/>
      <c r="N11" s="30"/>
      <c r="O11" s="30"/>
      <c r="P11" s="15" t="str">
        <f t="shared" si="1"/>
        <v xml:space="preserve">Екатеринбург (ООО «НАКС-Урал») </v>
      </c>
      <c r="Q11" s="19" t="str">
        <f>IF(Лист2!D11=0,"",Лист2!D11)</f>
        <v>+7 (343)264-90-12 
naks-ural@naks-ural.ru</v>
      </c>
      <c r="R11" s="19" t="str">
        <f t="shared" si="2"/>
        <v>13-15.09.2021</v>
      </c>
      <c r="S11" s="19">
        <f t="shared" si="3"/>
        <v>1</v>
      </c>
      <c r="T11" s="19">
        <f t="shared" si="4"/>
        <v>1</v>
      </c>
      <c r="U11" s="19">
        <f t="shared" si="5"/>
        <v>1</v>
      </c>
      <c r="V11" s="19" t="str">
        <f t="shared" si="6"/>
        <v/>
      </c>
      <c r="W11" s="19" t="str">
        <f t="shared" si="7"/>
        <v/>
      </c>
      <c r="X11" s="19" t="str">
        <f t="shared" si="8"/>
        <v/>
      </c>
      <c r="Y11" s="19" t="str">
        <f t="shared" si="9"/>
        <v/>
      </c>
      <c r="Z11" s="19" t="str">
        <f t="shared" si="10"/>
        <v/>
      </c>
      <c r="AA11" s="19" t="str">
        <f t="shared" si="11"/>
        <v/>
      </c>
    </row>
    <row r="12" spans="2:27" s="15" customFormat="1" ht="25.5" x14ac:dyDescent="0.25">
      <c r="B12" s="16" t="s">
        <v>57</v>
      </c>
      <c r="C12" s="13" t="s">
        <v>58</v>
      </c>
      <c r="D12" s="14" t="s">
        <v>112</v>
      </c>
      <c r="E12" s="13" t="s">
        <v>59</v>
      </c>
      <c r="F12" s="21" t="s">
        <v>171</v>
      </c>
      <c r="G12" s="30"/>
      <c r="H12" s="30"/>
      <c r="I12" s="30"/>
      <c r="J12" s="30"/>
      <c r="K12" s="30"/>
      <c r="L12" s="30">
        <v>1</v>
      </c>
      <c r="M12" s="30">
        <v>1</v>
      </c>
      <c r="N12" s="30"/>
      <c r="O12" s="30"/>
      <c r="P12" s="15" t="str">
        <f t="shared" si="1"/>
        <v xml:space="preserve">Ижевск (ООО «НАКС-Ижевск») </v>
      </c>
      <c r="Q12" s="19" t="str">
        <f>IF(Лист2!D12=0,"",Лист2!D12)</f>
        <v>+7 (3412) 48-35-38 
ac@naks-izhevsk.ru</v>
      </c>
      <c r="R12" s="19" t="str">
        <f t="shared" si="2"/>
        <v>06-10.09.2021</v>
      </c>
      <c r="S12" s="19" t="str">
        <f t="shared" si="3"/>
        <v/>
      </c>
      <c r="T12" s="19" t="str">
        <f t="shared" si="4"/>
        <v/>
      </c>
      <c r="U12" s="19" t="str">
        <f t="shared" si="5"/>
        <v/>
      </c>
      <c r="V12" s="19" t="str">
        <f t="shared" si="6"/>
        <v/>
      </c>
      <c r="W12" s="19" t="str">
        <f t="shared" si="7"/>
        <v/>
      </c>
      <c r="X12" s="19">
        <f t="shared" si="8"/>
        <v>1</v>
      </c>
      <c r="Y12" s="19">
        <f t="shared" si="9"/>
        <v>1</v>
      </c>
      <c r="Z12" s="19" t="str">
        <f t="shared" si="10"/>
        <v/>
      </c>
      <c r="AA12" s="19" t="str">
        <f t="shared" si="11"/>
        <v/>
      </c>
    </row>
    <row r="13" spans="2:27" s="15" customFormat="1" ht="25.5" x14ac:dyDescent="0.25">
      <c r="B13" s="16" t="s">
        <v>88</v>
      </c>
      <c r="C13" s="13" t="s">
        <v>89</v>
      </c>
      <c r="D13" s="14" t="s">
        <v>113</v>
      </c>
      <c r="E13" s="13" t="s">
        <v>90</v>
      </c>
      <c r="F13" s="21" t="s">
        <v>172</v>
      </c>
      <c r="G13" s="30">
        <v>1</v>
      </c>
      <c r="H13" s="30">
        <v>1</v>
      </c>
      <c r="I13" s="30">
        <v>1</v>
      </c>
      <c r="J13" s="30"/>
      <c r="K13" s="30"/>
      <c r="L13" s="30">
        <v>1</v>
      </c>
      <c r="M13" s="30">
        <v>1</v>
      </c>
      <c r="N13" s="30"/>
      <c r="O13" s="30"/>
      <c r="P13" s="15" t="str">
        <f t="shared" si="1"/>
        <v xml:space="preserve">Казань (ООО «Центр НК») </v>
      </c>
      <c r="Q13" s="19" t="str">
        <f>IF(Лист2!D13=0,"",Лист2!D13)</f>
        <v>+7 (843) 571-05-02 
mail@centr-nk.ru</v>
      </c>
      <c r="R13" s="19" t="str">
        <f t="shared" si="2"/>
        <v>26-28.07.2021</v>
      </c>
      <c r="S13" s="19">
        <f t="shared" si="3"/>
        <v>1</v>
      </c>
      <c r="T13" s="19">
        <f t="shared" si="4"/>
        <v>1</v>
      </c>
      <c r="U13" s="19">
        <f t="shared" si="5"/>
        <v>1</v>
      </c>
      <c r="V13" s="19" t="str">
        <f t="shared" si="6"/>
        <v/>
      </c>
      <c r="W13" s="19" t="str">
        <f t="shared" si="7"/>
        <v/>
      </c>
      <c r="X13" s="19">
        <f t="shared" si="8"/>
        <v>1</v>
      </c>
      <c r="Y13" s="19">
        <f t="shared" si="9"/>
        <v>1</v>
      </c>
      <c r="Z13" s="19" t="str">
        <f t="shared" si="10"/>
        <v/>
      </c>
      <c r="AA13" s="19" t="str">
        <f t="shared" si="11"/>
        <v/>
      </c>
    </row>
    <row r="14" spans="2:27" s="15" customFormat="1" ht="25.5" x14ac:dyDescent="0.25">
      <c r="B14" s="16" t="s">
        <v>69</v>
      </c>
      <c r="C14" s="13" t="s">
        <v>70</v>
      </c>
      <c r="D14" s="14" t="s">
        <v>114</v>
      </c>
      <c r="E14" s="13" t="s">
        <v>71</v>
      </c>
      <c r="F14" s="21" t="s">
        <v>173</v>
      </c>
      <c r="G14" s="30">
        <v>1</v>
      </c>
      <c r="H14" s="30"/>
      <c r="I14" s="30"/>
      <c r="J14" s="30"/>
      <c r="K14" s="30"/>
      <c r="L14" s="30">
        <v>1</v>
      </c>
      <c r="M14" s="30"/>
      <c r="N14" s="30"/>
      <c r="O14" s="30">
        <v>1</v>
      </c>
      <c r="P14" s="15" t="str">
        <f t="shared" si="1"/>
        <v xml:space="preserve">Кемерово (ООО «КЦСК») </v>
      </c>
      <c r="Q14" s="19" t="str">
        <f>IF(Лист2!D14=0,"",Лист2!D14)</f>
        <v>+7 (3842)44-14-92 
kcsk@naks.ru</v>
      </c>
      <c r="R14" s="19" t="str">
        <f t="shared" si="2"/>
        <v>17-19.08.2021</v>
      </c>
      <c r="S14" s="19">
        <f t="shared" si="3"/>
        <v>1</v>
      </c>
      <c r="T14" s="19" t="str">
        <f t="shared" si="4"/>
        <v/>
      </c>
      <c r="U14" s="19" t="str">
        <f t="shared" si="5"/>
        <v/>
      </c>
      <c r="V14" s="19" t="str">
        <f t="shared" si="6"/>
        <v/>
      </c>
      <c r="W14" s="19" t="str">
        <f t="shared" si="7"/>
        <v/>
      </c>
      <c r="X14" s="19">
        <f t="shared" si="8"/>
        <v>1</v>
      </c>
      <c r="Y14" s="19" t="str">
        <f t="shared" si="9"/>
        <v/>
      </c>
      <c r="Z14" s="19" t="str">
        <f t="shared" si="10"/>
        <v/>
      </c>
      <c r="AA14" s="19">
        <f t="shared" si="11"/>
        <v>1</v>
      </c>
    </row>
    <row r="15" spans="2:27" s="15" customFormat="1" ht="45" x14ac:dyDescent="0.25">
      <c r="B15" s="16" t="s">
        <v>81</v>
      </c>
      <c r="C15" s="13" t="s">
        <v>82</v>
      </c>
      <c r="D15" s="14" t="s">
        <v>115</v>
      </c>
      <c r="E15" s="13" t="s">
        <v>76</v>
      </c>
      <c r="F15" s="21" t="s">
        <v>174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15" t="str">
        <f t="shared" si="1"/>
        <v xml:space="preserve">Краснодар (ООО «ЮРГАЦ №3 НАКС») </v>
      </c>
      <c r="Q15" s="19" t="str">
        <f>IF(Лист2!D15=0,"",Лист2!D15)</f>
        <v xml:space="preserve">+7 (861) 224-57-68 
yur3gac@naks.ru  </v>
      </c>
      <c r="R15" s="19" t="str">
        <f t="shared" si="2"/>
        <v>06-08.09.2021</v>
      </c>
      <c r="S15" s="19">
        <f t="shared" si="3"/>
        <v>1</v>
      </c>
      <c r="T15" s="19">
        <f t="shared" si="4"/>
        <v>1</v>
      </c>
      <c r="U15" s="19">
        <f t="shared" si="5"/>
        <v>1</v>
      </c>
      <c r="V15" s="19">
        <f t="shared" si="6"/>
        <v>1</v>
      </c>
      <c r="W15" s="19">
        <f t="shared" si="7"/>
        <v>1</v>
      </c>
      <c r="X15" s="19">
        <f t="shared" si="8"/>
        <v>1</v>
      </c>
      <c r="Y15" s="19">
        <f t="shared" si="9"/>
        <v>1</v>
      </c>
      <c r="Z15" s="19">
        <f t="shared" si="10"/>
        <v>1</v>
      </c>
      <c r="AA15" s="19">
        <f t="shared" si="11"/>
        <v>1</v>
      </c>
    </row>
    <row r="16" spans="2:27" s="15" customFormat="1" ht="25.5" x14ac:dyDescent="0.25">
      <c r="B16" s="16" t="s">
        <v>79</v>
      </c>
      <c r="C16" s="16" t="s">
        <v>80</v>
      </c>
      <c r="D16" s="14" t="s">
        <v>116</v>
      </c>
      <c r="E16" s="16" t="s">
        <v>71</v>
      </c>
      <c r="F16" s="21" t="s">
        <v>175</v>
      </c>
      <c r="G16" s="30">
        <v>1</v>
      </c>
      <c r="H16" s="30">
        <v>1</v>
      </c>
      <c r="I16" s="30"/>
      <c r="J16" s="30"/>
      <c r="K16" s="30"/>
      <c r="L16" s="30">
        <v>1</v>
      </c>
      <c r="M16" s="30"/>
      <c r="N16" s="30"/>
      <c r="O16" s="30"/>
      <c r="P16" s="15" t="str">
        <f t="shared" si="1"/>
        <v xml:space="preserve">Красноярск (ООО «ГАЦ-ССР») </v>
      </c>
      <c r="Q16" s="19" t="str">
        <f>IF(Лист2!D16=0,"",Лист2!D16)</f>
        <v>+7 (391) 230-06-93 
gac@gacssr.ru</v>
      </c>
      <c r="R16" s="19" t="str">
        <f t="shared" si="2"/>
        <v>17-19.08.2021</v>
      </c>
      <c r="S16" s="19">
        <f t="shared" si="3"/>
        <v>1</v>
      </c>
      <c r="T16" s="19">
        <f t="shared" si="4"/>
        <v>1</v>
      </c>
      <c r="U16" s="19" t="str">
        <f t="shared" si="5"/>
        <v/>
      </c>
      <c r="V16" s="19" t="str">
        <f t="shared" si="6"/>
        <v/>
      </c>
      <c r="W16" s="19" t="str">
        <f t="shared" si="7"/>
        <v/>
      </c>
      <c r="X16" s="19">
        <f t="shared" si="8"/>
        <v>1</v>
      </c>
      <c r="Y16" s="19" t="str">
        <f t="shared" si="9"/>
        <v/>
      </c>
      <c r="Z16" s="19" t="str">
        <f t="shared" si="10"/>
        <v/>
      </c>
      <c r="AA16" s="19" t="str">
        <f t="shared" si="11"/>
        <v/>
      </c>
    </row>
    <row r="17" spans="2:27" s="15" customFormat="1" ht="45" x14ac:dyDescent="0.25">
      <c r="B17" s="16" t="s">
        <v>141</v>
      </c>
      <c r="C17" s="13" t="s">
        <v>130</v>
      </c>
      <c r="D17" s="17" t="s">
        <v>134</v>
      </c>
      <c r="E17" s="13" t="s">
        <v>148</v>
      </c>
      <c r="F17" s="21" t="s">
        <v>174</v>
      </c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15" t="str">
        <f t="shared" si="1"/>
        <v xml:space="preserve">Москва (ООО «СЕРТИНК ПЛЮС») </v>
      </c>
      <c r="Q17" s="19" t="str">
        <f>IF(Лист2!D17=0,"",Лист2!D17)</f>
        <v>+7 (977) 507-42-02 info@sertinkplus.ru</v>
      </c>
      <c r="R17" s="19" t="str">
        <f t="shared" si="2"/>
        <v>16-20.08.2021</v>
      </c>
      <c r="S17" s="19">
        <f t="shared" si="3"/>
        <v>1</v>
      </c>
      <c r="T17" s="19">
        <f t="shared" si="4"/>
        <v>1</v>
      </c>
      <c r="U17" s="19">
        <f t="shared" si="5"/>
        <v>1</v>
      </c>
      <c r="V17" s="19">
        <f t="shared" si="6"/>
        <v>1</v>
      </c>
      <c r="W17" s="19">
        <f t="shared" si="7"/>
        <v>1</v>
      </c>
      <c r="X17" s="19">
        <f t="shared" si="8"/>
        <v>1</v>
      </c>
      <c r="Y17" s="19">
        <f t="shared" si="9"/>
        <v>1</v>
      </c>
      <c r="Z17" s="19">
        <f t="shared" si="10"/>
        <v>1</v>
      </c>
      <c r="AA17" s="19">
        <f t="shared" si="11"/>
        <v>1</v>
      </c>
    </row>
    <row r="18" spans="2:27" s="15" customFormat="1" ht="30" x14ac:dyDescent="0.25">
      <c r="B18" s="16" t="s">
        <v>86</v>
      </c>
      <c r="C18" s="13" t="s">
        <v>87</v>
      </c>
      <c r="D18" s="14" t="s">
        <v>117</v>
      </c>
      <c r="E18" s="13" t="s">
        <v>48</v>
      </c>
      <c r="F18" s="21" t="s">
        <v>176</v>
      </c>
      <c r="G18" s="30"/>
      <c r="H18" s="30"/>
      <c r="I18" s="30"/>
      <c r="J18" s="30"/>
      <c r="K18" s="30">
        <v>1</v>
      </c>
      <c r="L18" s="30">
        <v>1</v>
      </c>
      <c r="M18" s="30">
        <v>1</v>
      </c>
      <c r="N18" s="30">
        <v>1</v>
      </c>
      <c r="O18" s="30"/>
      <c r="P18" s="15" t="str">
        <f t="shared" si="1"/>
        <v xml:space="preserve">Нижний Новгород (ООО «ГАЦ ВВР») </v>
      </c>
      <c r="Q18" s="19" t="str">
        <f>IF(Лист2!D18=0,"",Лист2!D18)</f>
        <v>+7 (831) 216-43-89 
info@gacvvr.ru</v>
      </c>
      <c r="R18" s="19" t="str">
        <f t="shared" si="2"/>
        <v>07-09.09.2021</v>
      </c>
      <c r="S18" s="19" t="str">
        <f t="shared" si="3"/>
        <v/>
      </c>
      <c r="T18" s="19" t="str">
        <f t="shared" si="4"/>
        <v/>
      </c>
      <c r="U18" s="19" t="str">
        <f t="shared" si="5"/>
        <v/>
      </c>
      <c r="V18" s="19" t="str">
        <f t="shared" si="6"/>
        <v/>
      </c>
      <c r="W18" s="19">
        <f t="shared" si="7"/>
        <v>1</v>
      </c>
      <c r="X18" s="19">
        <f t="shared" si="8"/>
        <v>1</v>
      </c>
      <c r="Y18" s="19">
        <f t="shared" si="9"/>
        <v>1</v>
      </c>
      <c r="Z18" s="19">
        <f t="shared" si="10"/>
        <v>1</v>
      </c>
      <c r="AA18" s="19" t="str">
        <f t="shared" si="11"/>
        <v/>
      </c>
    </row>
    <row r="19" spans="2:27" s="15" customFormat="1" ht="25.5" x14ac:dyDescent="0.25">
      <c r="B19" s="16" t="s">
        <v>49</v>
      </c>
      <c r="C19" s="13" t="s">
        <v>50</v>
      </c>
      <c r="D19" s="14" t="s">
        <v>118</v>
      </c>
      <c r="E19" s="13" t="s">
        <v>51</v>
      </c>
      <c r="F19" s="21" t="s">
        <v>177</v>
      </c>
      <c r="G19" s="30">
        <v>1</v>
      </c>
      <c r="H19" s="30">
        <v>1</v>
      </c>
      <c r="I19" s="30"/>
      <c r="J19" s="30"/>
      <c r="K19" s="30">
        <v>1</v>
      </c>
      <c r="L19" s="30"/>
      <c r="M19" s="30"/>
      <c r="N19" s="30"/>
      <c r="O19" s="30"/>
      <c r="P19" s="15" t="str">
        <f t="shared" si="1"/>
        <v xml:space="preserve">Новосибирск (ООО «Аттестационный центр «Сварка») </v>
      </c>
      <c r="Q19" s="19" t="str">
        <f>IF(Лист2!D19=0,"",Лист2!D19)</f>
        <v>+7 (383) 363-00-27 
svarka@ac-svarka.ru</v>
      </c>
      <c r="R19" s="19" t="str">
        <f t="shared" si="2"/>
        <v>02-03.09.2021</v>
      </c>
      <c r="S19" s="19">
        <f t="shared" si="3"/>
        <v>1</v>
      </c>
      <c r="T19" s="19">
        <f t="shared" si="4"/>
        <v>1</v>
      </c>
      <c r="U19" s="19" t="str">
        <f t="shared" si="5"/>
        <v/>
      </c>
      <c r="V19" s="19" t="str">
        <f t="shared" si="6"/>
        <v/>
      </c>
      <c r="W19" s="19">
        <f t="shared" si="7"/>
        <v>1</v>
      </c>
      <c r="X19" s="19" t="str">
        <f t="shared" si="8"/>
        <v/>
      </c>
      <c r="Y19" s="19" t="str">
        <f t="shared" si="9"/>
        <v/>
      </c>
      <c r="Z19" s="19" t="str">
        <f t="shared" si="10"/>
        <v/>
      </c>
      <c r="AA19" s="19" t="str">
        <f t="shared" si="11"/>
        <v/>
      </c>
    </row>
    <row r="20" spans="2:27" s="15" customFormat="1" ht="25.5" x14ac:dyDescent="0.25">
      <c r="B20" s="16" t="s">
        <v>44</v>
      </c>
      <c r="C20" s="13" t="s">
        <v>45</v>
      </c>
      <c r="D20" s="14" t="s">
        <v>119</v>
      </c>
      <c r="E20" s="13" t="s">
        <v>149</v>
      </c>
      <c r="F20" s="21" t="s">
        <v>178</v>
      </c>
      <c r="G20" s="30">
        <v>1</v>
      </c>
      <c r="H20" s="30">
        <v>1</v>
      </c>
      <c r="I20" s="30">
        <v>1</v>
      </c>
      <c r="J20" s="30"/>
      <c r="K20" s="30"/>
      <c r="L20" s="30">
        <v>1</v>
      </c>
      <c r="M20" s="30">
        <v>1</v>
      </c>
      <c r="N20" s="30"/>
      <c r="O20" s="30"/>
      <c r="P20" s="15" t="str">
        <f t="shared" si="1"/>
        <v xml:space="preserve">Оренбург (ООО «НАКС-ПФО») </v>
      </c>
      <c r="Q20" s="19" t="str">
        <f>IF(Лист2!D20=0,"",Лист2!D20)</f>
        <v>+7 (3532) 30-60-09 
mail@nakspfo.ru</v>
      </c>
      <c r="R20" s="19" t="str">
        <f t="shared" si="2"/>
        <v>30-31.08.2021</v>
      </c>
      <c r="S20" s="19">
        <f t="shared" si="3"/>
        <v>1</v>
      </c>
      <c r="T20" s="19">
        <f t="shared" si="4"/>
        <v>1</v>
      </c>
      <c r="U20" s="19">
        <f t="shared" si="5"/>
        <v>1</v>
      </c>
      <c r="V20" s="19" t="str">
        <f t="shared" si="6"/>
        <v/>
      </c>
      <c r="W20" s="19" t="str">
        <f t="shared" si="7"/>
        <v/>
      </c>
      <c r="X20" s="19">
        <f t="shared" si="8"/>
        <v>1</v>
      </c>
      <c r="Y20" s="19">
        <f t="shared" si="9"/>
        <v>1</v>
      </c>
      <c r="Z20" s="19" t="str">
        <f t="shared" si="10"/>
        <v/>
      </c>
      <c r="AA20" s="19" t="str">
        <f t="shared" si="11"/>
        <v/>
      </c>
    </row>
    <row r="21" spans="2:27" s="15" customFormat="1" ht="25.5" x14ac:dyDescent="0.25">
      <c r="B21" s="16" t="s">
        <v>65</v>
      </c>
      <c r="C21" s="16" t="s">
        <v>66</v>
      </c>
      <c r="D21" s="14" t="s">
        <v>120</v>
      </c>
      <c r="E21" s="16" t="s">
        <v>62</v>
      </c>
      <c r="F21" s="21" t="s">
        <v>179</v>
      </c>
      <c r="G21" s="30"/>
      <c r="H21" s="30"/>
      <c r="I21" s="30"/>
      <c r="J21" s="30">
        <v>1</v>
      </c>
      <c r="K21" s="30">
        <v>1</v>
      </c>
      <c r="L21" s="30">
        <v>1</v>
      </c>
      <c r="M21" s="30">
        <v>1</v>
      </c>
      <c r="N21" s="30"/>
      <c r="O21" s="30"/>
      <c r="P21" s="15" t="str">
        <f t="shared" si="1"/>
        <v xml:space="preserve">Пенза (ООО «НАКС-Пенза») </v>
      </c>
      <c r="Q21" s="19" t="str">
        <f>IF(Лист2!D21=0,"",Лист2!D21)</f>
        <v>+7 (8412) 20-37-40 
office@naks-penza.ru</v>
      </c>
      <c r="R21" s="19" t="str">
        <f t="shared" si="2"/>
        <v>02-13.08.2021</v>
      </c>
      <c r="S21" s="19" t="str">
        <f t="shared" si="3"/>
        <v/>
      </c>
      <c r="T21" s="19" t="str">
        <f t="shared" si="4"/>
        <v/>
      </c>
      <c r="U21" s="19" t="str">
        <f t="shared" si="5"/>
        <v/>
      </c>
      <c r="V21" s="19">
        <f t="shared" si="6"/>
        <v>1</v>
      </c>
      <c r="W21" s="19">
        <f t="shared" si="7"/>
        <v>1</v>
      </c>
      <c r="X21" s="19">
        <f t="shared" si="8"/>
        <v>1</v>
      </c>
      <c r="Y21" s="19">
        <f t="shared" si="9"/>
        <v>1</v>
      </c>
      <c r="Z21" s="19" t="str">
        <f t="shared" si="10"/>
        <v/>
      </c>
      <c r="AA21" s="19" t="str">
        <f t="shared" si="11"/>
        <v/>
      </c>
    </row>
    <row r="22" spans="2:27" s="15" customFormat="1" ht="30" x14ac:dyDescent="0.25">
      <c r="B22" s="16" t="s">
        <v>146</v>
      </c>
      <c r="C22" s="13" t="s">
        <v>137</v>
      </c>
      <c r="D22" s="17" t="s">
        <v>156</v>
      </c>
      <c r="E22" s="13" t="s">
        <v>150</v>
      </c>
      <c r="F22" s="21" t="s">
        <v>171</v>
      </c>
      <c r="G22" s="30"/>
      <c r="H22" s="30"/>
      <c r="I22" s="30"/>
      <c r="J22" s="30"/>
      <c r="K22" s="30"/>
      <c r="L22" s="30">
        <v>1</v>
      </c>
      <c r="M22" s="30">
        <v>1</v>
      </c>
      <c r="N22" s="30"/>
      <c r="O22" s="30"/>
      <c r="P22" s="15" t="str">
        <f t="shared" si="1"/>
        <v xml:space="preserve">Пермь (ЗАО «ЗУАЦ») </v>
      </c>
      <c r="Q22" s="19" t="str">
        <f>IF(Лист2!D22=0,"",Лист2!D22)</f>
        <v>+7 (342) 206-05-71 naksperm@naks.ru</v>
      </c>
      <c r="R22" s="19" t="str">
        <f t="shared" si="2"/>
        <v>30.06-02.07.2021</v>
      </c>
      <c r="S22" s="19" t="str">
        <f t="shared" si="3"/>
        <v/>
      </c>
      <c r="T22" s="19" t="str">
        <f t="shared" si="4"/>
        <v/>
      </c>
      <c r="U22" s="19" t="str">
        <f t="shared" si="5"/>
        <v/>
      </c>
      <c r="V22" s="19" t="str">
        <f t="shared" si="6"/>
        <v/>
      </c>
      <c r="W22" s="19" t="str">
        <f t="shared" si="7"/>
        <v/>
      </c>
      <c r="X22" s="19">
        <f t="shared" si="8"/>
        <v>1</v>
      </c>
      <c r="Y22" s="19">
        <f t="shared" si="9"/>
        <v>1</v>
      </c>
      <c r="Z22" s="19" t="str">
        <f t="shared" si="10"/>
        <v/>
      </c>
      <c r="AA22" s="19" t="str">
        <f t="shared" si="11"/>
        <v/>
      </c>
    </row>
    <row r="23" spans="2:27" s="15" customFormat="1" ht="45" x14ac:dyDescent="0.25">
      <c r="B23" s="16" t="s">
        <v>142</v>
      </c>
      <c r="C23" s="13" t="s">
        <v>132</v>
      </c>
      <c r="D23" s="17" t="s">
        <v>133</v>
      </c>
      <c r="E23" s="13"/>
      <c r="F23" s="21" t="s">
        <v>171</v>
      </c>
      <c r="G23" s="30"/>
      <c r="H23" s="30"/>
      <c r="I23" s="30"/>
      <c r="J23" s="30"/>
      <c r="K23" s="30"/>
      <c r="L23" s="30">
        <v>1</v>
      </c>
      <c r="M23" s="30">
        <v>1</v>
      </c>
      <c r="N23" s="30"/>
      <c r="O23" s="30"/>
      <c r="P23" s="15" t="str">
        <f t="shared" si="1"/>
        <v xml:space="preserve">Петропавловск-Камчатский (ООО НПП «КОМПЛЕКС») </v>
      </c>
      <c r="Q23" s="19" t="str">
        <f>IF(Лист2!D23=0,"",Лист2!D23)</f>
        <v>+7 (4152) 30-71-81 KhizevaEA@nppkomplex.ru</v>
      </c>
      <c r="R23" s="19" t="str">
        <f t="shared" si="2"/>
        <v/>
      </c>
      <c r="S23" s="19" t="str">
        <f t="shared" si="3"/>
        <v/>
      </c>
      <c r="T23" s="19" t="str">
        <f t="shared" si="4"/>
        <v/>
      </c>
      <c r="U23" s="19" t="str">
        <f t="shared" si="5"/>
        <v/>
      </c>
      <c r="V23" s="19" t="str">
        <f t="shared" si="6"/>
        <v/>
      </c>
      <c r="W23" s="19" t="str">
        <f t="shared" si="7"/>
        <v/>
      </c>
      <c r="X23" s="19">
        <f t="shared" si="8"/>
        <v>1</v>
      </c>
      <c r="Y23" s="19">
        <f t="shared" si="9"/>
        <v>1</v>
      </c>
      <c r="Z23" s="19" t="str">
        <f t="shared" si="10"/>
        <v/>
      </c>
      <c r="AA23" s="19" t="str">
        <f t="shared" si="11"/>
        <v/>
      </c>
    </row>
    <row r="24" spans="2:27" s="15" customFormat="1" ht="25.5" x14ac:dyDescent="0.25">
      <c r="B24" s="16" t="s">
        <v>72</v>
      </c>
      <c r="C24" s="13" t="s">
        <v>73</v>
      </c>
      <c r="D24" s="14" t="s">
        <v>121</v>
      </c>
      <c r="E24" s="13" t="s">
        <v>59</v>
      </c>
      <c r="F24" s="21" t="s">
        <v>180</v>
      </c>
      <c r="G24" s="30">
        <v>1</v>
      </c>
      <c r="H24" s="30">
        <v>1</v>
      </c>
      <c r="I24" s="30">
        <v>1</v>
      </c>
      <c r="J24" s="30"/>
      <c r="K24" s="30"/>
      <c r="L24" s="30">
        <v>1</v>
      </c>
      <c r="M24" s="30">
        <v>1</v>
      </c>
      <c r="N24" s="30"/>
      <c r="O24" s="30"/>
      <c r="P24" s="15" t="str">
        <f t="shared" si="1"/>
        <v xml:space="preserve">Ростов-на-Дону (ООО «ГОССп ЮР») </v>
      </c>
      <c r="Q24" s="19" t="str">
        <f>IF(Лист2!D24=0,"",Лист2!D24)</f>
        <v xml:space="preserve">+7 (863) 333-01-23 
gac-ur@yandex.ru </v>
      </c>
      <c r="R24" s="19" t="str">
        <f t="shared" si="2"/>
        <v>06-10.09.2021</v>
      </c>
      <c r="S24" s="19">
        <f t="shared" si="3"/>
        <v>1</v>
      </c>
      <c r="T24" s="19">
        <f t="shared" si="4"/>
        <v>1</v>
      </c>
      <c r="U24" s="19">
        <f t="shared" si="5"/>
        <v>1</v>
      </c>
      <c r="V24" s="19" t="str">
        <f t="shared" si="6"/>
        <v/>
      </c>
      <c r="W24" s="19" t="str">
        <f t="shared" si="7"/>
        <v/>
      </c>
      <c r="X24" s="19">
        <f t="shared" si="8"/>
        <v>1</v>
      </c>
      <c r="Y24" s="19">
        <f t="shared" si="9"/>
        <v>1</v>
      </c>
      <c r="Z24" s="19" t="str">
        <f t="shared" si="10"/>
        <v/>
      </c>
      <c r="AA24" s="19" t="str">
        <f t="shared" si="11"/>
        <v/>
      </c>
    </row>
    <row r="25" spans="2:27" s="15" customFormat="1" ht="26.25" customHeight="1" x14ac:dyDescent="0.25">
      <c r="B25" s="16" t="s">
        <v>91</v>
      </c>
      <c r="C25" s="13" t="s">
        <v>92</v>
      </c>
      <c r="D25" s="14" t="s">
        <v>122</v>
      </c>
      <c r="E25" s="13" t="s">
        <v>59</v>
      </c>
      <c r="F25" s="21" t="s">
        <v>181</v>
      </c>
      <c r="G25" s="30"/>
      <c r="H25" s="30"/>
      <c r="I25" s="30"/>
      <c r="J25" s="30"/>
      <c r="K25" s="30"/>
      <c r="L25" s="30">
        <v>1</v>
      </c>
      <c r="M25" s="30">
        <v>1</v>
      </c>
      <c r="N25" s="30">
        <v>1</v>
      </c>
      <c r="O25" s="30">
        <v>1</v>
      </c>
      <c r="P25" s="15" t="str">
        <f t="shared" si="1"/>
        <v xml:space="preserve">Санкт-Петербург (ООО «СЗ АНТЦ «Энергомонтаж») </v>
      </c>
      <c r="Q25" s="19" t="str">
        <f>IF(Лист2!D25=0,"",Лист2!D25)</f>
        <v>+7 (812) 245-69-64 
mail@antcszem.ru</v>
      </c>
      <c r="R25" s="19" t="str">
        <f t="shared" si="2"/>
        <v>06-10.09.2021</v>
      </c>
      <c r="S25" s="19" t="str">
        <f t="shared" si="3"/>
        <v/>
      </c>
      <c r="T25" s="19" t="str">
        <f t="shared" si="4"/>
        <v/>
      </c>
      <c r="U25" s="19" t="str">
        <f t="shared" si="5"/>
        <v/>
      </c>
      <c r="V25" s="19" t="str">
        <f t="shared" si="6"/>
        <v/>
      </c>
      <c r="W25" s="19" t="str">
        <f t="shared" si="7"/>
        <v/>
      </c>
      <c r="X25" s="19">
        <f t="shared" si="8"/>
        <v>1</v>
      </c>
      <c r="Y25" s="19">
        <f t="shared" si="9"/>
        <v>1</v>
      </c>
      <c r="Z25" s="19">
        <f t="shared" si="10"/>
        <v>1</v>
      </c>
      <c r="AA25" s="19">
        <f t="shared" si="11"/>
        <v>1</v>
      </c>
    </row>
    <row r="26" spans="2:27" s="15" customFormat="1" ht="25.5" x14ac:dyDescent="0.25">
      <c r="B26" s="16" t="s">
        <v>60</v>
      </c>
      <c r="C26" s="13" t="s">
        <v>61</v>
      </c>
      <c r="D26" s="14" t="s">
        <v>123</v>
      </c>
      <c r="E26" s="13" t="s">
        <v>62</v>
      </c>
      <c r="F26" s="21" t="s">
        <v>182</v>
      </c>
      <c r="G26" s="30"/>
      <c r="H26" s="30"/>
      <c r="I26" s="30"/>
      <c r="J26" s="30">
        <v>1</v>
      </c>
      <c r="K26" s="30">
        <v>1</v>
      </c>
      <c r="L26" s="30">
        <v>1</v>
      </c>
      <c r="M26" s="30">
        <v>1</v>
      </c>
      <c r="N26" s="30"/>
      <c r="O26" s="30"/>
      <c r="P26" s="15" t="str">
        <f t="shared" si="1"/>
        <v xml:space="preserve">Саранск, Ульяновск (ООО «Центр СМТК») </v>
      </c>
      <c r="Q26" s="19" t="str">
        <f>IF(Лист2!D26=0,"",Лист2!D26)</f>
        <v>+7 (8342) 23-35-81 
smtksaransk@naks.ru</v>
      </c>
      <c r="R26" s="19" t="str">
        <f t="shared" si="2"/>
        <v>02-13.08.2021</v>
      </c>
      <c r="S26" s="19" t="str">
        <f t="shared" si="3"/>
        <v/>
      </c>
      <c r="T26" s="19" t="str">
        <f t="shared" si="4"/>
        <v/>
      </c>
      <c r="U26" s="19" t="str">
        <f t="shared" si="5"/>
        <v/>
      </c>
      <c r="V26" s="19">
        <f t="shared" si="6"/>
        <v>1</v>
      </c>
      <c r="W26" s="19">
        <f t="shared" si="7"/>
        <v>1</v>
      </c>
      <c r="X26" s="19">
        <f t="shared" si="8"/>
        <v>1</v>
      </c>
      <c r="Y26" s="19">
        <f t="shared" si="9"/>
        <v>1</v>
      </c>
      <c r="Z26" s="19" t="str">
        <f t="shared" si="10"/>
        <v/>
      </c>
      <c r="AA26" s="19" t="str">
        <f t="shared" si="11"/>
        <v/>
      </c>
    </row>
    <row r="27" spans="2:27" s="15" customFormat="1" ht="30" x14ac:dyDescent="0.25">
      <c r="B27" s="16" t="s">
        <v>63</v>
      </c>
      <c r="C27" s="16" t="s">
        <v>64</v>
      </c>
      <c r="D27" s="17" t="s">
        <v>157</v>
      </c>
      <c r="E27" s="16" t="s">
        <v>62</v>
      </c>
      <c r="F27" s="21" t="s">
        <v>179</v>
      </c>
      <c r="G27" s="30"/>
      <c r="H27" s="30"/>
      <c r="I27" s="30"/>
      <c r="J27" s="30">
        <v>1</v>
      </c>
      <c r="K27" s="30">
        <v>1</v>
      </c>
      <c r="L27" s="30">
        <v>1</v>
      </c>
      <c r="M27" s="30">
        <v>1</v>
      </c>
      <c r="N27" s="30"/>
      <c r="O27" s="30"/>
      <c r="P27" s="15" t="str">
        <f t="shared" si="1"/>
        <v xml:space="preserve">Саратов (ООО «НАКС-Саратов») </v>
      </c>
      <c r="Q27" s="19" t="str">
        <f>IF(Лист2!D27=0,"",Лист2!D27)</f>
        <v>+7(8452) 39-96-88 saratov@naks.ru</v>
      </c>
      <c r="R27" s="19" t="str">
        <f t="shared" si="2"/>
        <v>02-13.08.2021</v>
      </c>
      <c r="S27" s="19" t="str">
        <f t="shared" si="3"/>
        <v/>
      </c>
      <c r="T27" s="19" t="str">
        <f t="shared" si="4"/>
        <v/>
      </c>
      <c r="U27" s="19" t="str">
        <f t="shared" si="5"/>
        <v/>
      </c>
      <c r="V27" s="19">
        <f t="shared" si="6"/>
        <v>1</v>
      </c>
      <c r="W27" s="19">
        <f t="shared" si="7"/>
        <v>1</v>
      </c>
      <c r="X27" s="19">
        <f t="shared" si="8"/>
        <v>1</v>
      </c>
      <c r="Y27" s="19">
        <f t="shared" si="9"/>
        <v>1</v>
      </c>
      <c r="Z27" s="19" t="str">
        <f t="shared" si="10"/>
        <v/>
      </c>
      <c r="AA27" s="19" t="str">
        <f t="shared" si="11"/>
        <v/>
      </c>
    </row>
    <row r="28" spans="2:27" s="15" customFormat="1" ht="45" x14ac:dyDescent="0.25">
      <c r="B28" s="16" t="s">
        <v>74</v>
      </c>
      <c r="C28" s="13" t="s">
        <v>75</v>
      </c>
      <c r="D28" s="17" t="s">
        <v>158</v>
      </c>
      <c r="E28" s="13" t="s">
        <v>76</v>
      </c>
      <c r="F28" s="21" t="s">
        <v>174</v>
      </c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>
        <v>1</v>
      </c>
      <c r="N28" s="30">
        <v>1</v>
      </c>
      <c r="O28" s="30">
        <v>1</v>
      </c>
      <c r="P28" s="15" t="str">
        <f t="shared" si="1"/>
        <v xml:space="preserve">Стерлитамак (ООО «НАКС-Технология») </v>
      </c>
      <c r="Q28" s="19" t="str">
        <f>IF(Лист2!D28=0,"",Лист2!D28)</f>
        <v>+7(347)246-96-44 sdg@naks-rb.ru</v>
      </c>
      <c r="R28" s="19" t="str">
        <f t="shared" si="2"/>
        <v>06-08.09.2021</v>
      </c>
      <c r="S28" s="19">
        <f t="shared" si="3"/>
        <v>1</v>
      </c>
      <c r="T28" s="19">
        <f t="shared" si="4"/>
        <v>1</v>
      </c>
      <c r="U28" s="19">
        <f t="shared" si="5"/>
        <v>1</v>
      </c>
      <c r="V28" s="19">
        <f t="shared" si="6"/>
        <v>1</v>
      </c>
      <c r="W28" s="19">
        <f t="shared" si="7"/>
        <v>1</v>
      </c>
      <c r="X28" s="19">
        <f t="shared" si="8"/>
        <v>1</v>
      </c>
      <c r="Y28" s="19">
        <f t="shared" si="9"/>
        <v>1</v>
      </c>
      <c r="Z28" s="19">
        <f t="shared" si="10"/>
        <v>1</v>
      </c>
      <c r="AA28" s="19">
        <f t="shared" si="11"/>
        <v>1</v>
      </c>
    </row>
    <row r="29" spans="2:27" s="15" customFormat="1" ht="30" x14ac:dyDescent="0.25">
      <c r="B29" s="16" t="s">
        <v>143</v>
      </c>
      <c r="C29" s="13" t="s">
        <v>138</v>
      </c>
      <c r="D29" s="17" t="s">
        <v>159</v>
      </c>
      <c r="E29" s="13" t="s">
        <v>43</v>
      </c>
      <c r="F29" s="21" t="s">
        <v>183</v>
      </c>
      <c r="G29" s="30">
        <v>1</v>
      </c>
      <c r="H29" s="30">
        <v>1</v>
      </c>
      <c r="I29" s="30">
        <v>1</v>
      </c>
      <c r="J29" s="30"/>
      <c r="K29" s="30"/>
      <c r="L29" s="30">
        <v>1</v>
      </c>
      <c r="M29" s="30">
        <v>1</v>
      </c>
      <c r="N29" s="30"/>
      <c r="O29" s="30"/>
      <c r="P29" s="15" t="str">
        <f t="shared" si="1"/>
        <v xml:space="preserve">Сургут (ООО «ЗАПАДНО-СИБИРСКИЙ ЦОК») </v>
      </c>
      <c r="Q29" s="19" t="str">
        <f>IF(Лист2!D29=0,"",Лист2!D29)</f>
        <v>+7(3462) 777-614 221281.81@mail.ru</v>
      </c>
      <c r="R29" s="19" t="str">
        <f t="shared" si="2"/>
        <v>13-15.09.2021</v>
      </c>
      <c r="S29" s="19">
        <f t="shared" si="3"/>
        <v>1</v>
      </c>
      <c r="T29" s="19">
        <f t="shared" si="4"/>
        <v>1</v>
      </c>
      <c r="U29" s="19">
        <f t="shared" si="5"/>
        <v>1</v>
      </c>
      <c r="V29" s="19" t="str">
        <f t="shared" si="6"/>
        <v/>
      </c>
      <c r="W29" s="19" t="str">
        <f t="shared" si="7"/>
        <v/>
      </c>
      <c r="X29" s="19">
        <f t="shared" si="8"/>
        <v>1</v>
      </c>
      <c r="Y29" s="19">
        <f t="shared" si="9"/>
        <v>1</v>
      </c>
      <c r="Z29" s="19" t="str">
        <f t="shared" si="10"/>
        <v/>
      </c>
      <c r="AA29" s="19" t="str">
        <f t="shared" si="11"/>
        <v/>
      </c>
    </row>
    <row r="30" spans="2:27" s="15" customFormat="1" ht="30" x14ac:dyDescent="0.25">
      <c r="B30" s="16" t="s">
        <v>144</v>
      </c>
      <c r="C30" s="13" t="s">
        <v>131</v>
      </c>
      <c r="D30" s="17" t="s">
        <v>135</v>
      </c>
      <c r="E30" s="13" t="s">
        <v>151</v>
      </c>
      <c r="F30" s="21" t="s">
        <v>170</v>
      </c>
      <c r="G30" s="30">
        <v>1</v>
      </c>
      <c r="H30" s="30">
        <v>1</v>
      </c>
      <c r="I30" s="30">
        <v>1</v>
      </c>
      <c r="J30" s="30"/>
      <c r="K30" s="30"/>
      <c r="L30" s="30"/>
      <c r="M30" s="30"/>
      <c r="N30" s="30"/>
      <c r="O30" s="30"/>
      <c r="P30" s="15" t="str">
        <f t="shared" si="1"/>
        <v xml:space="preserve">Тверь (ООО «НАКС-ТВЕРЬ») </v>
      </c>
      <c r="Q30" s="19" t="str">
        <f>IF(Лист2!D30=0,"",Лист2!D30)</f>
        <v>+7 (495) 532-77-22 infotver@naks.ru</v>
      </c>
      <c r="R30" s="19" t="str">
        <f t="shared" si="2"/>
        <v>26-30.07.2021</v>
      </c>
      <c r="S30" s="19">
        <f t="shared" si="3"/>
        <v>1</v>
      </c>
      <c r="T30" s="19">
        <f t="shared" si="4"/>
        <v>1</v>
      </c>
      <c r="U30" s="19">
        <f t="shared" si="5"/>
        <v>1</v>
      </c>
      <c r="V30" s="19" t="str">
        <f t="shared" si="6"/>
        <v/>
      </c>
      <c r="W30" s="19" t="str">
        <f t="shared" si="7"/>
        <v/>
      </c>
      <c r="X30" s="19" t="str">
        <f t="shared" si="8"/>
        <v/>
      </c>
      <c r="Y30" s="19" t="str">
        <f t="shared" si="9"/>
        <v/>
      </c>
      <c r="Z30" s="19" t="str">
        <f t="shared" si="10"/>
        <v/>
      </c>
      <c r="AA30" s="19" t="str">
        <f t="shared" si="11"/>
        <v/>
      </c>
    </row>
    <row r="31" spans="2:27" s="15" customFormat="1" ht="25.5" x14ac:dyDescent="0.25">
      <c r="B31" s="16" t="s">
        <v>52</v>
      </c>
      <c r="C31" s="13" t="s">
        <v>53</v>
      </c>
      <c r="D31" s="14" t="s">
        <v>152</v>
      </c>
      <c r="E31" s="13" t="s">
        <v>48</v>
      </c>
      <c r="F31" s="21" t="s">
        <v>168</v>
      </c>
      <c r="G31" s="30">
        <v>1</v>
      </c>
      <c r="H31" s="30">
        <v>1</v>
      </c>
      <c r="I31" s="30">
        <v>1</v>
      </c>
      <c r="J31" s="30">
        <v>1</v>
      </c>
      <c r="K31" s="30">
        <v>1</v>
      </c>
      <c r="L31" s="30"/>
      <c r="M31" s="30"/>
      <c r="N31" s="30"/>
      <c r="O31" s="30"/>
      <c r="P31" s="15" t="str">
        <f t="shared" si="1"/>
        <v xml:space="preserve">Тольятти (ООО «ССДЦ «Дельта») </v>
      </c>
      <c r="Q31" s="19" t="str">
        <f>IF(Лист2!D31=0,"",Лист2!D31)</f>
        <v>+7 (8482) 55-57-42 
office@ssdc-delta.ru</v>
      </c>
      <c r="R31" s="19" t="str">
        <f t="shared" si="2"/>
        <v>07-09.09.2021</v>
      </c>
      <c r="S31" s="19">
        <f t="shared" si="3"/>
        <v>1</v>
      </c>
      <c r="T31" s="19">
        <f t="shared" si="4"/>
        <v>1</v>
      </c>
      <c r="U31" s="19">
        <f t="shared" si="5"/>
        <v>1</v>
      </c>
      <c r="V31" s="19">
        <f t="shared" si="6"/>
        <v>1</v>
      </c>
      <c r="W31" s="19">
        <f t="shared" si="7"/>
        <v>1</v>
      </c>
      <c r="X31" s="19" t="str">
        <f t="shared" si="8"/>
        <v/>
      </c>
      <c r="Y31" s="19" t="str">
        <f t="shared" si="9"/>
        <v/>
      </c>
      <c r="Z31" s="19" t="str">
        <f t="shared" si="10"/>
        <v/>
      </c>
      <c r="AA31" s="19" t="str">
        <f t="shared" si="11"/>
        <v/>
      </c>
    </row>
    <row r="32" spans="2:27" s="15" customFormat="1" ht="25.5" x14ac:dyDescent="0.25">
      <c r="B32" s="16" t="s">
        <v>98</v>
      </c>
      <c r="C32" s="13" t="s">
        <v>99</v>
      </c>
      <c r="D32" s="14" t="s">
        <v>124</v>
      </c>
      <c r="E32" s="13" t="s">
        <v>43</v>
      </c>
      <c r="F32" s="21" t="s">
        <v>184</v>
      </c>
      <c r="G32" s="30">
        <v>1</v>
      </c>
      <c r="H32" s="30"/>
      <c r="I32" s="30"/>
      <c r="J32" s="30"/>
      <c r="K32" s="30"/>
      <c r="L32" s="30"/>
      <c r="M32" s="30">
        <v>1</v>
      </c>
      <c r="N32" s="30"/>
      <c r="O32" s="30"/>
      <c r="P32" s="15" t="str">
        <f t="shared" si="1"/>
        <v xml:space="preserve">Тула (ООО «АЦ ПРОМЭКСПЕРТ») </v>
      </c>
      <c r="Q32" s="19" t="str">
        <f>IF(Лист2!D32=0,"",Лист2!D32)</f>
        <v>+7 (4872) 56-81-26 
mail@acpromexpert.ru</v>
      </c>
      <c r="R32" s="19" t="str">
        <f t="shared" si="2"/>
        <v>13-15.09.2021</v>
      </c>
      <c r="S32" s="19">
        <f t="shared" si="3"/>
        <v>1</v>
      </c>
      <c r="T32" s="19" t="str">
        <f t="shared" si="4"/>
        <v/>
      </c>
      <c r="U32" s="19" t="str">
        <f t="shared" si="5"/>
        <v/>
      </c>
      <c r="V32" s="19" t="str">
        <f t="shared" si="6"/>
        <v/>
      </c>
      <c r="W32" s="19" t="str">
        <f t="shared" si="7"/>
        <v/>
      </c>
      <c r="X32" s="19" t="str">
        <f t="shared" si="8"/>
        <v/>
      </c>
      <c r="Y32" s="19">
        <f t="shared" si="9"/>
        <v>1</v>
      </c>
      <c r="Z32" s="19" t="str">
        <f t="shared" si="10"/>
        <v/>
      </c>
      <c r="AA32" s="19" t="str">
        <f t="shared" si="11"/>
        <v/>
      </c>
    </row>
    <row r="33" spans="2:27" s="15" customFormat="1" ht="30" x14ac:dyDescent="0.25">
      <c r="B33" s="16" t="s">
        <v>145</v>
      </c>
      <c r="C33" s="13" t="s">
        <v>139</v>
      </c>
      <c r="D33" s="17" t="s">
        <v>160</v>
      </c>
      <c r="E33" s="13" t="s">
        <v>56</v>
      </c>
      <c r="F33" s="21" t="s">
        <v>180</v>
      </c>
      <c r="G33" s="30">
        <v>1</v>
      </c>
      <c r="H33" s="30">
        <v>1</v>
      </c>
      <c r="I33" s="30">
        <v>1</v>
      </c>
      <c r="J33" s="30"/>
      <c r="K33" s="30"/>
      <c r="L33" s="30">
        <v>1</v>
      </c>
      <c r="M33" s="30">
        <v>1</v>
      </c>
      <c r="N33" s="30"/>
      <c r="O33" s="30"/>
      <c r="P33" s="15" t="str">
        <f t="shared" si="1"/>
        <v xml:space="preserve">Тюмень (ООО «ЦКС») </v>
      </c>
      <c r="Q33" s="19" t="str">
        <f>IF(Лист2!D33=0,"",Лист2!D33)</f>
        <v>+7(3452) 67-99-79 cks-naks@mail.ru</v>
      </c>
      <c r="R33" s="19" t="str">
        <f t="shared" si="2"/>
        <v>08-10.09.2021</v>
      </c>
      <c r="S33" s="19">
        <f t="shared" si="3"/>
        <v>1</v>
      </c>
      <c r="T33" s="19">
        <f t="shared" si="4"/>
        <v>1</v>
      </c>
      <c r="U33" s="19">
        <f t="shared" si="5"/>
        <v>1</v>
      </c>
      <c r="V33" s="19" t="str">
        <f t="shared" si="6"/>
        <v/>
      </c>
      <c r="W33" s="19" t="str">
        <f t="shared" si="7"/>
        <v/>
      </c>
      <c r="X33" s="19">
        <f t="shared" si="8"/>
        <v>1</v>
      </c>
      <c r="Y33" s="19">
        <f t="shared" si="9"/>
        <v>1</v>
      </c>
      <c r="Z33" s="19" t="str">
        <f t="shared" si="10"/>
        <v/>
      </c>
      <c r="AA33" s="19" t="str">
        <f t="shared" si="11"/>
        <v/>
      </c>
    </row>
    <row r="34" spans="2:27" s="15" customFormat="1" ht="45" x14ac:dyDescent="0.25">
      <c r="B34" s="16" t="s">
        <v>77</v>
      </c>
      <c r="C34" s="16" t="s">
        <v>78</v>
      </c>
      <c r="D34" s="14" t="s">
        <v>125</v>
      </c>
      <c r="E34" s="16" t="s">
        <v>76</v>
      </c>
      <c r="F34" s="21" t="s">
        <v>174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15" t="str">
        <f t="shared" si="1"/>
        <v xml:space="preserve">Уфа (ООО «АЦ СТС») </v>
      </c>
      <c r="Q34" s="19" t="str">
        <f>IF(Лист2!D34=0,"",Лист2!D34)</f>
        <v>+7(347)246-87-25 
acsts@ufamail.ru</v>
      </c>
      <c r="R34" s="19" t="str">
        <f t="shared" si="2"/>
        <v>06-08.09.2021</v>
      </c>
      <c r="S34" s="19">
        <f t="shared" si="3"/>
        <v>1</v>
      </c>
      <c r="T34" s="19">
        <f t="shared" si="4"/>
        <v>1</v>
      </c>
      <c r="U34" s="19">
        <f t="shared" si="5"/>
        <v>1</v>
      </c>
      <c r="V34" s="19">
        <f t="shared" si="6"/>
        <v>1</v>
      </c>
      <c r="W34" s="19">
        <f t="shared" si="7"/>
        <v>1</v>
      </c>
      <c r="X34" s="19">
        <f t="shared" si="8"/>
        <v>1</v>
      </c>
      <c r="Y34" s="19">
        <f t="shared" si="9"/>
        <v>1</v>
      </c>
      <c r="Z34" s="19">
        <f t="shared" si="10"/>
        <v>1</v>
      </c>
      <c r="AA34" s="19">
        <f t="shared" si="11"/>
        <v>1</v>
      </c>
    </row>
    <row r="35" spans="2:27" s="15" customFormat="1" ht="25.5" x14ac:dyDescent="0.25">
      <c r="B35" s="16" t="s">
        <v>41</v>
      </c>
      <c r="C35" s="16" t="s">
        <v>42</v>
      </c>
      <c r="D35" s="14" t="s">
        <v>126</v>
      </c>
      <c r="E35" s="16" t="s">
        <v>43</v>
      </c>
      <c r="F35" s="21" t="s">
        <v>168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/>
      <c r="M35" s="30"/>
      <c r="N35" s="30"/>
      <c r="O35" s="30"/>
      <c r="P35" s="15" t="str">
        <f t="shared" si="1"/>
        <v xml:space="preserve">Челябинск (ООО «ЦПС «Сварка и Контроль») </v>
      </c>
      <c r="Q35" s="19" t="str">
        <f>IF(Лист2!D35=0,"",Лист2!D35)</f>
        <v xml:space="preserve">+7 (351) 729-94-20 
centr@svarka74.ru   </v>
      </c>
      <c r="R35" s="19" t="str">
        <f t="shared" si="2"/>
        <v>13-15.09.2021</v>
      </c>
      <c r="S35" s="19">
        <f t="shared" si="3"/>
        <v>1</v>
      </c>
      <c r="T35" s="19">
        <f t="shared" si="4"/>
        <v>1</v>
      </c>
      <c r="U35" s="19">
        <f t="shared" si="5"/>
        <v>1</v>
      </c>
      <c r="V35" s="19">
        <f t="shared" si="6"/>
        <v>1</v>
      </c>
      <c r="W35" s="19">
        <f t="shared" si="7"/>
        <v>1</v>
      </c>
      <c r="X35" s="19" t="str">
        <f t="shared" si="8"/>
        <v/>
      </c>
      <c r="Y35" s="19" t="str">
        <f t="shared" si="9"/>
        <v/>
      </c>
      <c r="Z35" s="19" t="str">
        <f t="shared" si="10"/>
        <v/>
      </c>
      <c r="AA35" s="19" t="str">
        <f t="shared" si="11"/>
        <v/>
      </c>
    </row>
    <row r="36" spans="2:27" s="15" customFormat="1" ht="25.5" x14ac:dyDescent="0.25">
      <c r="B36" s="16" t="s">
        <v>54</v>
      </c>
      <c r="C36" s="16" t="s">
        <v>55</v>
      </c>
      <c r="D36" s="14" t="s">
        <v>127</v>
      </c>
      <c r="E36" s="16" t="s">
        <v>56</v>
      </c>
      <c r="F36" s="21" t="s">
        <v>185</v>
      </c>
      <c r="G36" s="30">
        <v>1</v>
      </c>
      <c r="H36" s="30"/>
      <c r="I36" s="30">
        <v>1</v>
      </c>
      <c r="J36" s="30">
        <v>1</v>
      </c>
      <c r="K36" s="30">
        <v>1</v>
      </c>
      <c r="L36" s="30"/>
      <c r="M36" s="30">
        <v>1</v>
      </c>
      <c r="N36" s="30"/>
      <c r="O36" s="30"/>
      <c r="P36" s="15" t="str">
        <f t="shared" si="1"/>
        <v xml:space="preserve">Южно-Сахалинск (ООО АЦ «ОСТРОВНОЙ») </v>
      </c>
      <c r="Q36" s="19" t="str">
        <f>IF(Лист2!D36=0,"",Лист2!D36)</f>
        <v>+7 (4242) 46-61-39 
techincome.gena@mail.ru</v>
      </c>
      <c r="R36" s="19" t="str">
        <f t="shared" si="2"/>
        <v>08-10.09.2021</v>
      </c>
      <c r="S36" s="19">
        <f t="shared" si="3"/>
        <v>1</v>
      </c>
      <c r="T36" s="19" t="str">
        <f t="shared" si="4"/>
        <v/>
      </c>
      <c r="U36" s="19">
        <f t="shared" si="5"/>
        <v>1</v>
      </c>
      <c r="V36" s="19">
        <f t="shared" si="6"/>
        <v>1</v>
      </c>
      <c r="W36" s="19">
        <f t="shared" si="7"/>
        <v>1</v>
      </c>
      <c r="X36" s="19" t="str">
        <f t="shared" si="8"/>
        <v/>
      </c>
      <c r="Y36" s="19">
        <f t="shared" si="9"/>
        <v>1</v>
      </c>
      <c r="Z36" s="19" t="str">
        <f t="shared" si="10"/>
        <v/>
      </c>
      <c r="AA36" s="19" t="str">
        <f t="shared" si="11"/>
        <v/>
      </c>
    </row>
    <row r="37" spans="2:27" s="15" customFormat="1" ht="38.25" x14ac:dyDescent="0.25">
      <c r="B37" s="16" t="s">
        <v>93</v>
      </c>
      <c r="C37" s="16" t="s">
        <v>94</v>
      </c>
      <c r="D37" s="14" t="s">
        <v>128</v>
      </c>
      <c r="E37" s="16" t="s">
        <v>76</v>
      </c>
      <c r="F37" s="21" t="s">
        <v>186</v>
      </c>
      <c r="G37" s="30">
        <v>1</v>
      </c>
      <c r="H37" s="30">
        <v>1</v>
      </c>
      <c r="I37" s="30">
        <v>1</v>
      </c>
      <c r="J37" s="30"/>
      <c r="K37" s="30">
        <v>1</v>
      </c>
      <c r="L37" s="30"/>
      <c r="M37" s="30"/>
      <c r="N37" s="30"/>
      <c r="O37" s="30"/>
      <c r="P37" s="15" t="str">
        <f t="shared" si="1"/>
        <v xml:space="preserve">Ярославль (ООО «НАКС-Ярославль») </v>
      </c>
      <c r="Q37" s="19" t="str">
        <f>IF(Лист2!D37=0,"",Лист2!D37)</f>
        <v>+7 (4852) 59-41-19 
Svarka@NAKS-Yaroslavl.ru</v>
      </c>
      <c r="R37" s="19" t="str">
        <f t="shared" si="2"/>
        <v>06-08.09.2021</v>
      </c>
      <c r="S37" s="19">
        <f t="shared" si="3"/>
        <v>1</v>
      </c>
      <c r="T37" s="19">
        <f t="shared" si="4"/>
        <v>1</v>
      </c>
      <c r="U37" s="19">
        <f t="shared" si="5"/>
        <v>1</v>
      </c>
      <c r="V37" s="19" t="str">
        <f t="shared" si="6"/>
        <v/>
      </c>
      <c r="W37" s="19">
        <f t="shared" si="7"/>
        <v>1</v>
      </c>
      <c r="X37" s="19" t="str">
        <f t="shared" si="8"/>
        <v/>
      </c>
      <c r="Y37" s="19" t="str">
        <f t="shared" si="9"/>
        <v/>
      </c>
      <c r="Z37" s="19" t="str">
        <f t="shared" si="10"/>
        <v/>
      </c>
      <c r="AA37" s="19" t="str">
        <f t="shared" si="11"/>
        <v/>
      </c>
    </row>
    <row r="38" spans="2:27" x14ac:dyDescent="0.25">
      <c r="P38" s="15" t="str">
        <f t="shared" si="1"/>
        <v/>
      </c>
      <c r="Q38" s="19" t="str">
        <f>IF(Лист2!D38=0,"",Лист2!D38)</f>
        <v/>
      </c>
      <c r="R38" s="19" t="str">
        <f t="shared" si="2"/>
        <v/>
      </c>
      <c r="S38" s="19" t="str">
        <f t="shared" si="3"/>
        <v/>
      </c>
      <c r="T38" s="19" t="str">
        <f t="shared" si="4"/>
        <v/>
      </c>
      <c r="U38" s="19" t="str">
        <f t="shared" si="5"/>
        <v/>
      </c>
      <c r="V38" s="19" t="str">
        <f t="shared" si="6"/>
        <v/>
      </c>
      <c r="W38" s="19" t="str">
        <f t="shared" si="7"/>
        <v/>
      </c>
      <c r="X38" s="19" t="str">
        <f t="shared" si="8"/>
        <v/>
      </c>
      <c r="Y38" s="19" t="str">
        <f t="shared" si="9"/>
        <v/>
      </c>
      <c r="Z38" s="19" t="str">
        <f t="shared" si="10"/>
        <v/>
      </c>
      <c r="AA38" s="19" t="str">
        <f t="shared" si="11"/>
        <v/>
      </c>
    </row>
    <row r="39" spans="2:27" x14ac:dyDescent="0.25">
      <c r="P39" s="15" t="str">
        <f t="shared" si="1"/>
        <v/>
      </c>
      <c r="Q39" s="19" t="str">
        <f>IF(Лист2!D39=0,"",Лист2!D39)</f>
        <v/>
      </c>
      <c r="R39" s="19" t="str">
        <f t="shared" si="2"/>
        <v/>
      </c>
      <c r="S39" s="19" t="str">
        <f t="shared" si="3"/>
        <v/>
      </c>
      <c r="T39" s="19" t="str">
        <f t="shared" si="4"/>
        <v/>
      </c>
      <c r="U39" s="19" t="str">
        <f t="shared" si="5"/>
        <v/>
      </c>
      <c r="V39" s="19" t="str">
        <f t="shared" si="6"/>
        <v/>
      </c>
      <c r="W39" s="19" t="str">
        <f t="shared" si="7"/>
        <v/>
      </c>
      <c r="X39" s="19" t="str">
        <f t="shared" si="8"/>
        <v/>
      </c>
      <c r="Y39" s="19" t="str">
        <f t="shared" si="9"/>
        <v/>
      </c>
      <c r="Z39" s="19" t="str">
        <f t="shared" si="10"/>
        <v/>
      </c>
      <c r="AA39" s="19" t="str">
        <f t="shared" si="11"/>
        <v/>
      </c>
    </row>
    <row r="40" spans="2:27" x14ac:dyDescent="0.25">
      <c r="P40" s="15" t="str">
        <f t="shared" si="1"/>
        <v/>
      </c>
      <c r="Q40" s="19" t="str">
        <f>IF(Лист2!D40=0,"",Лист2!D40)</f>
        <v/>
      </c>
      <c r="R40" s="19" t="str">
        <f t="shared" si="2"/>
        <v/>
      </c>
      <c r="S40" s="19" t="str">
        <f t="shared" si="3"/>
        <v/>
      </c>
      <c r="T40" s="19" t="str">
        <f t="shared" si="4"/>
        <v/>
      </c>
      <c r="U40" s="19" t="str">
        <f t="shared" si="5"/>
        <v/>
      </c>
      <c r="V40" s="19" t="str">
        <f t="shared" si="6"/>
        <v/>
      </c>
      <c r="W40" s="19" t="str">
        <f t="shared" si="7"/>
        <v/>
      </c>
      <c r="X40" s="19" t="str">
        <f t="shared" si="8"/>
        <v/>
      </c>
      <c r="Y40" s="19" t="str">
        <f t="shared" si="9"/>
        <v/>
      </c>
      <c r="Z40" s="19" t="str">
        <f t="shared" si="10"/>
        <v/>
      </c>
      <c r="AA40" s="19" t="str">
        <f t="shared" si="11"/>
        <v/>
      </c>
    </row>
    <row r="41" spans="2:27" x14ac:dyDescent="0.25">
      <c r="P41" s="15" t="str">
        <f t="shared" si="1"/>
        <v/>
      </c>
      <c r="Q41" s="19" t="str">
        <f>IF(Лист2!D41=0,"",Лист2!D41)</f>
        <v/>
      </c>
      <c r="R41" s="19" t="str">
        <f t="shared" si="2"/>
        <v/>
      </c>
      <c r="S41" s="19" t="str">
        <f t="shared" si="3"/>
        <v/>
      </c>
      <c r="T41" s="19" t="str">
        <f t="shared" si="4"/>
        <v/>
      </c>
      <c r="U41" s="19" t="str">
        <f t="shared" si="5"/>
        <v/>
      </c>
      <c r="V41" s="19" t="str">
        <f t="shared" si="6"/>
        <v/>
      </c>
      <c r="W41" s="19" t="str">
        <f t="shared" si="7"/>
        <v/>
      </c>
      <c r="X41" s="19" t="str">
        <f t="shared" si="8"/>
        <v/>
      </c>
      <c r="Y41" s="19" t="str">
        <f t="shared" si="9"/>
        <v/>
      </c>
      <c r="Z41" s="19" t="str">
        <f t="shared" si="10"/>
        <v/>
      </c>
      <c r="AA41" s="19" t="str">
        <f t="shared" si="11"/>
        <v/>
      </c>
    </row>
    <row r="42" spans="2:27" x14ac:dyDescent="0.25">
      <c r="P42" s="15" t="str">
        <f t="shared" si="1"/>
        <v/>
      </c>
      <c r="Q42" s="19" t="str">
        <f>IF(Лист2!D42=0,"",Лист2!D42)</f>
        <v/>
      </c>
      <c r="R42" s="19" t="str">
        <f t="shared" si="2"/>
        <v/>
      </c>
      <c r="S42" s="19" t="str">
        <f t="shared" si="3"/>
        <v/>
      </c>
      <c r="T42" s="19" t="str">
        <f t="shared" si="4"/>
        <v/>
      </c>
      <c r="U42" s="19" t="str">
        <f t="shared" si="5"/>
        <v/>
      </c>
      <c r="V42" s="19" t="str">
        <f t="shared" si="6"/>
        <v/>
      </c>
      <c r="W42" s="19" t="str">
        <f t="shared" si="7"/>
        <v/>
      </c>
      <c r="X42" s="19" t="str">
        <f t="shared" si="8"/>
        <v/>
      </c>
      <c r="Y42" s="19" t="str">
        <f t="shared" si="9"/>
        <v/>
      </c>
      <c r="Z42" s="19" t="str">
        <f t="shared" si="10"/>
        <v/>
      </c>
      <c r="AA42" s="19" t="str">
        <f t="shared" si="11"/>
        <v/>
      </c>
    </row>
    <row r="43" spans="2:27" x14ac:dyDescent="0.25">
      <c r="P43" s="15" t="str">
        <f t="shared" si="1"/>
        <v/>
      </c>
      <c r="Q43" s="19" t="str">
        <f>IF(Лист2!D43=0,"",Лист2!D43)</f>
        <v/>
      </c>
      <c r="R43" s="19" t="str">
        <f t="shared" si="2"/>
        <v/>
      </c>
      <c r="S43" s="19" t="str">
        <f t="shared" si="3"/>
        <v/>
      </c>
      <c r="T43" s="19" t="str">
        <f t="shared" si="4"/>
        <v/>
      </c>
      <c r="U43" s="19" t="str">
        <f t="shared" si="5"/>
        <v/>
      </c>
      <c r="V43" s="19" t="str">
        <f t="shared" si="6"/>
        <v/>
      </c>
      <c r="W43" s="19" t="str">
        <f t="shared" si="7"/>
        <v/>
      </c>
      <c r="X43" s="19" t="str">
        <f t="shared" si="8"/>
        <v/>
      </c>
      <c r="Y43" s="19" t="str">
        <f t="shared" si="9"/>
        <v/>
      </c>
      <c r="Z43" s="19" t="str">
        <f t="shared" si="10"/>
        <v/>
      </c>
      <c r="AA43" s="19" t="str">
        <f t="shared" si="11"/>
        <v/>
      </c>
    </row>
    <row r="44" spans="2:27" x14ac:dyDescent="0.25">
      <c r="P44" s="15" t="str">
        <f t="shared" si="1"/>
        <v/>
      </c>
      <c r="Q44" s="19" t="str">
        <f>IF(Лист2!D44=0,"",Лист2!D44)</f>
        <v/>
      </c>
      <c r="R44" s="19" t="str">
        <f t="shared" si="2"/>
        <v/>
      </c>
      <c r="S44" s="19" t="str">
        <f t="shared" si="3"/>
        <v/>
      </c>
      <c r="T44" s="19" t="str">
        <f t="shared" si="4"/>
        <v/>
      </c>
      <c r="U44" s="19" t="str">
        <f t="shared" si="5"/>
        <v/>
      </c>
      <c r="V44" s="19" t="str">
        <f t="shared" si="6"/>
        <v/>
      </c>
      <c r="W44" s="19" t="str">
        <f t="shared" si="7"/>
        <v/>
      </c>
      <c r="X44" s="19" t="str">
        <f t="shared" si="8"/>
        <v/>
      </c>
      <c r="Y44" s="19" t="str">
        <f t="shared" si="9"/>
        <v/>
      </c>
      <c r="Z44" s="19" t="str">
        <f t="shared" si="10"/>
        <v/>
      </c>
      <c r="AA44" s="19" t="str">
        <f t="shared" si="11"/>
        <v/>
      </c>
    </row>
    <row r="45" spans="2:27" x14ac:dyDescent="0.25">
      <c r="P45" s="15" t="str">
        <f t="shared" si="1"/>
        <v/>
      </c>
      <c r="Q45" s="19" t="str">
        <f>IF(Лист2!D45=0,"",Лист2!D45)</f>
        <v/>
      </c>
      <c r="R45" s="19" t="str">
        <f t="shared" si="2"/>
        <v/>
      </c>
      <c r="S45" s="19" t="str">
        <f t="shared" si="3"/>
        <v/>
      </c>
      <c r="T45" s="19" t="str">
        <f t="shared" si="4"/>
        <v/>
      </c>
      <c r="U45" s="19" t="str">
        <f t="shared" si="5"/>
        <v/>
      </c>
      <c r="V45" s="19" t="str">
        <f t="shared" si="6"/>
        <v/>
      </c>
      <c r="W45" s="19" t="str">
        <f t="shared" si="7"/>
        <v/>
      </c>
      <c r="X45" s="19" t="str">
        <f t="shared" si="8"/>
        <v/>
      </c>
      <c r="Y45" s="19" t="str">
        <f t="shared" si="9"/>
        <v/>
      </c>
      <c r="Z45" s="19" t="str">
        <f t="shared" si="10"/>
        <v/>
      </c>
      <c r="AA45" s="19" t="str">
        <f t="shared" si="11"/>
        <v/>
      </c>
    </row>
    <row r="46" spans="2:27" x14ac:dyDescent="0.25">
      <c r="P46" s="15" t="str">
        <f t="shared" si="1"/>
        <v/>
      </c>
      <c r="Q46" s="19" t="str">
        <f>IF(Лист2!D46=0,"",Лист2!D46)</f>
        <v/>
      </c>
      <c r="R46" s="19" t="str">
        <f t="shared" si="2"/>
        <v/>
      </c>
      <c r="S46" s="19" t="str">
        <f t="shared" si="3"/>
        <v/>
      </c>
      <c r="T46" s="19" t="str">
        <f t="shared" si="4"/>
        <v/>
      </c>
      <c r="U46" s="19" t="str">
        <f t="shared" si="5"/>
        <v/>
      </c>
      <c r="V46" s="19" t="str">
        <f t="shared" si="6"/>
        <v/>
      </c>
      <c r="W46" s="19" t="str">
        <f t="shared" si="7"/>
        <v/>
      </c>
      <c r="X46" s="19" t="str">
        <f t="shared" si="8"/>
        <v/>
      </c>
      <c r="Y46" s="19" t="str">
        <f t="shared" si="9"/>
        <v/>
      </c>
      <c r="Z46" s="19" t="str">
        <f t="shared" si="10"/>
        <v/>
      </c>
      <c r="AA46" s="19" t="str">
        <f t="shared" si="11"/>
        <v/>
      </c>
    </row>
    <row r="47" spans="2:27" x14ac:dyDescent="0.25">
      <c r="P47" s="15" t="str">
        <f t="shared" si="1"/>
        <v/>
      </c>
      <c r="Q47" s="19" t="str">
        <f>IF(Лист2!D47=0,"",Лист2!D47)</f>
        <v/>
      </c>
      <c r="R47" s="19" t="str">
        <f t="shared" si="2"/>
        <v/>
      </c>
      <c r="S47" s="19" t="str">
        <f t="shared" si="3"/>
        <v/>
      </c>
      <c r="T47" s="19" t="str">
        <f t="shared" si="4"/>
        <v/>
      </c>
      <c r="U47" s="19" t="str">
        <f t="shared" si="5"/>
        <v/>
      </c>
      <c r="V47" s="19" t="str">
        <f t="shared" si="6"/>
        <v/>
      </c>
      <c r="W47" s="19" t="str">
        <f t="shared" si="7"/>
        <v/>
      </c>
      <c r="X47" s="19" t="str">
        <f t="shared" si="8"/>
        <v/>
      </c>
      <c r="Y47" s="19" t="str">
        <f t="shared" si="9"/>
        <v/>
      </c>
      <c r="Z47" s="19" t="str">
        <f t="shared" si="10"/>
        <v/>
      </c>
      <c r="AA47" s="19" t="str">
        <f t="shared" si="11"/>
        <v/>
      </c>
    </row>
    <row r="48" spans="2:27" x14ac:dyDescent="0.25">
      <c r="P48" s="15" t="str">
        <f t="shared" si="1"/>
        <v/>
      </c>
      <c r="Q48" s="19" t="str">
        <f>IF(Лист2!D48=0,"",Лист2!D48)</f>
        <v/>
      </c>
      <c r="R48" s="19" t="str">
        <f t="shared" si="2"/>
        <v/>
      </c>
      <c r="S48" s="19" t="str">
        <f t="shared" si="3"/>
        <v/>
      </c>
      <c r="T48" s="19" t="str">
        <f t="shared" si="4"/>
        <v/>
      </c>
      <c r="U48" s="19" t="str">
        <f t="shared" si="5"/>
        <v/>
      </c>
      <c r="V48" s="19" t="str">
        <f t="shared" si="6"/>
        <v/>
      </c>
      <c r="W48" s="19" t="str">
        <f t="shared" si="7"/>
        <v/>
      </c>
      <c r="X48" s="19" t="str">
        <f t="shared" si="8"/>
        <v/>
      </c>
      <c r="Y48" s="19" t="str">
        <f t="shared" si="9"/>
        <v/>
      </c>
      <c r="Z48" s="19" t="str">
        <f t="shared" si="10"/>
        <v/>
      </c>
      <c r="AA48" s="19" t="str">
        <f t="shared" si="11"/>
        <v/>
      </c>
    </row>
    <row r="49" spans="16:27" x14ac:dyDescent="0.25">
      <c r="P49" s="15" t="str">
        <f t="shared" si="1"/>
        <v/>
      </c>
      <c r="Q49" s="19" t="str">
        <f>IF(Лист2!D49=0,"",Лист2!D49)</f>
        <v/>
      </c>
      <c r="R49" s="19" t="str">
        <f t="shared" si="2"/>
        <v/>
      </c>
      <c r="S49" s="19" t="str">
        <f t="shared" si="3"/>
        <v/>
      </c>
      <c r="T49" s="19" t="str">
        <f t="shared" si="4"/>
        <v/>
      </c>
      <c r="U49" s="19" t="str">
        <f t="shared" si="5"/>
        <v/>
      </c>
      <c r="V49" s="19" t="str">
        <f t="shared" si="6"/>
        <v/>
      </c>
      <c r="W49" s="19" t="str">
        <f t="shared" si="7"/>
        <v/>
      </c>
      <c r="X49" s="19" t="str">
        <f t="shared" si="8"/>
        <v/>
      </c>
      <c r="Y49" s="19" t="str">
        <f t="shared" si="9"/>
        <v/>
      </c>
      <c r="Z49" s="19" t="str">
        <f t="shared" si="10"/>
        <v/>
      </c>
      <c r="AA49" s="19" t="str">
        <f t="shared" si="11"/>
        <v/>
      </c>
    </row>
    <row r="50" spans="16:27" x14ac:dyDescent="0.25">
      <c r="P50" s="15" t="str">
        <f t="shared" si="1"/>
        <v/>
      </c>
      <c r="Q50" s="19" t="str">
        <f>IF(Лист2!D50=0,"",Лист2!D50)</f>
        <v/>
      </c>
      <c r="R50" s="19" t="str">
        <f t="shared" si="2"/>
        <v/>
      </c>
      <c r="S50" s="19" t="str">
        <f t="shared" si="3"/>
        <v/>
      </c>
      <c r="T50" s="19" t="str">
        <f t="shared" si="4"/>
        <v/>
      </c>
      <c r="U50" s="19" t="str">
        <f t="shared" si="5"/>
        <v/>
      </c>
      <c r="V50" s="19" t="str">
        <f t="shared" si="6"/>
        <v/>
      </c>
      <c r="W50" s="19" t="str">
        <f t="shared" si="7"/>
        <v/>
      </c>
      <c r="X50" s="19" t="str">
        <f t="shared" si="8"/>
        <v/>
      </c>
      <c r="Y50" s="19" t="str">
        <f t="shared" si="9"/>
        <v/>
      </c>
      <c r="Z50" s="19" t="str">
        <f t="shared" si="10"/>
        <v/>
      </c>
      <c r="AA50" s="19" t="str">
        <f t="shared" si="11"/>
        <v/>
      </c>
    </row>
    <row r="51" spans="16:27" x14ac:dyDescent="0.25">
      <c r="P51" s="15" t="str">
        <f t="shared" si="1"/>
        <v/>
      </c>
      <c r="Q51" s="19" t="str">
        <f>IF(Лист2!D51=0,"",Лист2!D51)</f>
        <v/>
      </c>
      <c r="R51" s="19" t="str">
        <f t="shared" si="2"/>
        <v/>
      </c>
      <c r="S51" s="19" t="str">
        <f t="shared" si="3"/>
        <v/>
      </c>
      <c r="T51" s="19" t="str">
        <f t="shared" si="4"/>
        <v/>
      </c>
      <c r="U51" s="19" t="str">
        <f t="shared" si="5"/>
        <v/>
      </c>
      <c r="V51" s="19" t="str">
        <f t="shared" si="6"/>
        <v/>
      </c>
      <c r="W51" s="19" t="str">
        <f t="shared" si="7"/>
        <v/>
      </c>
      <c r="X51" s="19" t="str">
        <f t="shared" si="8"/>
        <v/>
      </c>
      <c r="Y51" s="19" t="str">
        <f t="shared" si="9"/>
        <v/>
      </c>
      <c r="Z51" s="19" t="str">
        <f t="shared" si="10"/>
        <v/>
      </c>
      <c r="AA51" s="19" t="str">
        <f t="shared" si="11"/>
        <v/>
      </c>
    </row>
    <row r="52" spans="16:27" x14ac:dyDescent="0.25">
      <c r="P52" s="15" t="str">
        <f t="shared" si="1"/>
        <v/>
      </c>
      <c r="Q52" s="19" t="str">
        <f>IF(Лист2!D52=0,"",Лист2!D52)</f>
        <v/>
      </c>
      <c r="R52" s="19" t="str">
        <f t="shared" si="2"/>
        <v/>
      </c>
      <c r="S52" s="19" t="str">
        <f t="shared" si="3"/>
        <v/>
      </c>
      <c r="T52" s="19" t="str">
        <f t="shared" si="4"/>
        <v/>
      </c>
      <c r="U52" s="19" t="str">
        <f t="shared" si="5"/>
        <v/>
      </c>
      <c r="V52" s="19" t="str">
        <f t="shared" si="6"/>
        <v/>
      </c>
      <c r="W52" s="19" t="str">
        <f t="shared" si="7"/>
        <v/>
      </c>
      <c r="X52" s="19" t="str">
        <f t="shared" si="8"/>
        <v/>
      </c>
      <c r="Y52" s="19" t="str">
        <f t="shared" si="9"/>
        <v/>
      </c>
      <c r="Z52" s="19" t="str">
        <f t="shared" si="10"/>
        <v/>
      </c>
      <c r="AA52" s="19" t="str">
        <f t="shared" si="11"/>
        <v/>
      </c>
    </row>
    <row r="53" spans="16:27" x14ac:dyDescent="0.25">
      <c r="P53" s="15" t="str">
        <f t="shared" si="1"/>
        <v/>
      </c>
      <c r="Q53" s="19" t="str">
        <f>IF(Лист2!D53=0,"",Лист2!D53)</f>
        <v/>
      </c>
      <c r="R53" s="19" t="str">
        <f t="shared" si="2"/>
        <v/>
      </c>
      <c r="S53" s="19" t="str">
        <f t="shared" si="3"/>
        <v/>
      </c>
      <c r="T53" s="19" t="str">
        <f t="shared" si="4"/>
        <v/>
      </c>
      <c r="U53" s="19" t="str">
        <f t="shared" si="5"/>
        <v/>
      </c>
      <c r="V53" s="19" t="str">
        <f t="shared" si="6"/>
        <v/>
      </c>
      <c r="W53" s="19" t="str">
        <f t="shared" si="7"/>
        <v/>
      </c>
      <c r="X53" s="19" t="str">
        <f t="shared" si="8"/>
        <v/>
      </c>
      <c r="Y53" s="19" t="str">
        <f t="shared" si="9"/>
        <v/>
      </c>
      <c r="Z53" s="19" t="str">
        <f t="shared" si="10"/>
        <v/>
      </c>
      <c r="AA53" s="19" t="str">
        <f t="shared" si="11"/>
        <v/>
      </c>
    </row>
    <row r="54" spans="16:27" x14ac:dyDescent="0.25">
      <c r="P54" s="15" t="str">
        <f t="shared" si="1"/>
        <v/>
      </c>
      <c r="Q54" s="19" t="str">
        <f>IF(Лист2!D54=0,"",Лист2!D54)</f>
        <v/>
      </c>
      <c r="R54" s="19" t="str">
        <f t="shared" si="2"/>
        <v/>
      </c>
      <c r="S54" s="19" t="str">
        <f t="shared" si="3"/>
        <v/>
      </c>
      <c r="T54" s="19" t="str">
        <f t="shared" si="4"/>
        <v/>
      </c>
      <c r="U54" s="19" t="str">
        <f t="shared" si="5"/>
        <v/>
      </c>
      <c r="V54" s="19" t="str">
        <f t="shared" si="6"/>
        <v/>
      </c>
      <c r="W54" s="19" t="str">
        <f t="shared" si="7"/>
        <v/>
      </c>
      <c r="X54" s="19" t="str">
        <f t="shared" si="8"/>
        <v/>
      </c>
      <c r="Y54" s="19" t="str">
        <f t="shared" si="9"/>
        <v/>
      </c>
      <c r="Z54" s="19" t="str">
        <f t="shared" si="10"/>
        <v/>
      </c>
      <c r="AA54" s="19" t="str">
        <f t="shared" si="11"/>
        <v/>
      </c>
    </row>
    <row r="55" spans="16:27" x14ac:dyDescent="0.25">
      <c r="P55" s="15" t="str">
        <f t="shared" si="1"/>
        <v/>
      </c>
      <c r="Q55" s="19" t="str">
        <f>IF(Лист2!D55=0,"",Лист2!D55)</f>
        <v/>
      </c>
      <c r="R55" s="19" t="str">
        <f t="shared" si="2"/>
        <v/>
      </c>
      <c r="S55" s="19" t="str">
        <f t="shared" si="3"/>
        <v/>
      </c>
      <c r="T55" s="19" t="str">
        <f t="shared" si="4"/>
        <v/>
      </c>
      <c r="U55" s="19" t="str">
        <f t="shared" si="5"/>
        <v/>
      </c>
      <c r="V55" s="19" t="str">
        <f t="shared" si="6"/>
        <v/>
      </c>
      <c r="W55" s="19" t="str">
        <f t="shared" si="7"/>
        <v/>
      </c>
      <c r="X55" s="19" t="str">
        <f t="shared" si="8"/>
        <v/>
      </c>
      <c r="Y55" s="19" t="str">
        <f t="shared" si="9"/>
        <v/>
      </c>
      <c r="Z55" s="19" t="str">
        <f t="shared" si="10"/>
        <v/>
      </c>
      <c r="AA55" s="19" t="str">
        <f t="shared" si="11"/>
        <v/>
      </c>
    </row>
    <row r="56" spans="16:27" x14ac:dyDescent="0.25">
      <c r="P56" s="15" t="str">
        <f t="shared" si="1"/>
        <v/>
      </c>
      <c r="Q56" s="19" t="str">
        <f>IF(Лист2!D56=0,"",Лист2!D56)</f>
        <v/>
      </c>
      <c r="R56" s="19" t="str">
        <f t="shared" si="2"/>
        <v/>
      </c>
      <c r="S56" s="19" t="str">
        <f t="shared" si="3"/>
        <v/>
      </c>
      <c r="T56" s="19" t="str">
        <f t="shared" si="4"/>
        <v/>
      </c>
      <c r="U56" s="19" t="str">
        <f t="shared" si="5"/>
        <v/>
      </c>
      <c r="V56" s="19" t="str">
        <f t="shared" si="6"/>
        <v/>
      </c>
      <c r="W56" s="19" t="str">
        <f t="shared" si="7"/>
        <v/>
      </c>
      <c r="X56" s="19" t="str">
        <f t="shared" si="8"/>
        <v/>
      </c>
      <c r="Y56" s="19" t="str">
        <f t="shared" si="9"/>
        <v/>
      </c>
      <c r="Z56" s="19" t="str">
        <f t="shared" si="10"/>
        <v/>
      </c>
      <c r="AA56" s="19" t="str">
        <f t="shared" si="11"/>
        <v/>
      </c>
    </row>
    <row r="57" spans="16:27" x14ac:dyDescent="0.25">
      <c r="P57" s="15" t="str">
        <f t="shared" si="1"/>
        <v/>
      </c>
      <c r="Q57" s="19" t="str">
        <f>IF(Лист2!D57=0,"",Лист2!D57)</f>
        <v/>
      </c>
      <c r="R57" s="19" t="str">
        <f t="shared" si="2"/>
        <v/>
      </c>
      <c r="S57" s="19" t="str">
        <f t="shared" si="3"/>
        <v/>
      </c>
      <c r="T57" s="19" t="str">
        <f t="shared" si="4"/>
        <v/>
      </c>
      <c r="U57" s="19" t="str">
        <f t="shared" si="5"/>
        <v/>
      </c>
      <c r="V57" s="19" t="str">
        <f t="shared" si="6"/>
        <v/>
      </c>
      <c r="W57" s="19" t="str">
        <f t="shared" si="7"/>
        <v/>
      </c>
      <c r="X57" s="19" t="str">
        <f t="shared" si="8"/>
        <v/>
      </c>
      <c r="Y57" s="19" t="str">
        <f t="shared" si="9"/>
        <v/>
      </c>
      <c r="Z57" s="19" t="str">
        <f t="shared" si="10"/>
        <v/>
      </c>
      <c r="AA57" s="19" t="str">
        <f t="shared" si="11"/>
        <v/>
      </c>
    </row>
    <row r="58" spans="16:27" x14ac:dyDescent="0.25">
      <c r="P58" s="15" t="str">
        <f t="shared" si="1"/>
        <v/>
      </c>
      <c r="Q58" s="19" t="str">
        <f>IF(Лист2!D58=0,"",Лист2!D58)</f>
        <v/>
      </c>
      <c r="R58" s="19" t="str">
        <f t="shared" si="2"/>
        <v/>
      </c>
      <c r="S58" s="19" t="str">
        <f t="shared" si="3"/>
        <v/>
      </c>
      <c r="T58" s="19" t="str">
        <f t="shared" si="4"/>
        <v/>
      </c>
      <c r="U58" s="19" t="str">
        <f t="shared" si="5"/>
        <v/>
      </c>
      <c r="V58" s="19" t="str">
        <f t="shared" si="6"/>
        <v/>
      </c>
      <c r="W58" s="19" t="str">
        <f t="shared" si="7"/>
        <v/>
      </c>
      <c r="X58" s="19" t="str">
        <f t="shared" si="8"/>
        <v/>
      </c>
      <c r="Y58" s="19" t="str">
        <f t="shared" si="9"/>
        <v/>
      </c>
      <c r="Z58" s="19" t="str">
        <f t="shared" si="10"/>
        <v/>
      </c>
      <c r="AA58" s="19" t="str">
        <f t="shared" si="11"/>
        <v/>
      </c>
    </row>
    <row r="59" spans="16:27" x14ac:dyDescent="0.25">
      <c r="P59" s="15" t="str">
        <f t="shared" si="1"/>
        <v/>
      </c>
      <c r="Q59" s="19" t="str">
        <f>IF(Лист2!D59=0,"",Лист2!D59)</f>
        <v/>
      </c>
      <c r="R59" s="19" t="str">
        <f t="shared" si="2"/>
        <v/>
      </c>
      <c r="S59" s="19" t="str">
        <f t="shared" si="3"/>
        <v/>
      </c>
      <c r="T59" s="19" t="str">
        <f t="shared" si="4"/>
        <v/>
      </c>
      <c r="U59" s="19" t="str">
        <f t="shared" si="5"/>
        <v/>
      </c>
      <c r="V59" s="19" t="str">
        <f t="shared" si="6"/>
        <v/>
      </c>
      <c r="W59" s="19" t="str">
        <f t="shared" si="7"/>
        <v/>
      </c>
      <c r="X59" s="19" t="str">
        <f t="shared" si="8"/>
        <v/>
      </c>
      <c r="Y59" s="19" t="str">
        <f t="shared" si="9"/>
        <v/>
      </c>
      <c r="Z59" s="19" t="str">
        <f t="shared" si="10"/>
        <v/>
      </c>
      <c r="AA59" s="19" t="str">
        <f t="shared" si="11"/>
        <v/>
      </c>
    </row>
    <row r="60" spans="16:27" x14ac:dyDescent="0.25">
      <c r="P60" s="15" t="str">
        <f t="shared" si="1"/>
        <v/>
      </c>
      <c r="Q60" s="19" t="str">
        <f>IF(Лист2!D60=0,"",Лист2!D60)</f>
        <v/>
      </c>
      <c r="R60" s="19" t="str">
        <f t="shared" si="2"/>
        <v/>
      </c>
      <c r="S60" s="19" t="str">
        <f t="shared" si="3"/>
        <v/>
      </c>
      <c r="T60" s="19" t="str">
        <f t="shared" si="4"/>
        <v/>
      </c>
      <c r="U60" s="19" t="str">
        <f t="shared" si="5"/>
        <v/>
      </c>
      <c r="V60" s="19" t="str">
        <f t="shared" si="6"/>
        <v/>
      </c>
      <c r="W60" s="19" t="str">
        <f t="shared" si="7"/>
        <v/>
      </c>
      <c r="X60" s="19" t="str">
        <f t="shared" si="8"/>
        <v/>
      </c>
      <c r="Y60" s="19" t="str">
        <f t="shared" si="9"/>
        <v/>
      </c>
      <c r="Z60" s="19" t="str">
        <f t="shared" si="10"/>
        <v/>
      </c>
      <c r="AA60" s="19" t="str">
        <f t="shared" si="11"/>
        <v/>
      </c>
    </row>
    <row r="61" spans="16:27" x14ac:dyDescent="0.25">
      <c r="P61" s="15" t="str">
        <f t="shared" si="1"/>
        <v/>
      </c>
      <c r="Q61" s="19" t="str">
        <f>IF(Лист2!D61=0,"",Лист2!D61)</f>
        <v/>
      </c>
      <c r="R61" s="19" t="str">
        <f t="shared" si="2"/>
        <v/>
      </c>
      <c r="S61" s="19" t="str">
        <f t="shared" si="3"/>
        <v/>
      </c>
      <c r="T61" s="19" t="str">
        <f t="shared" si="4"/>
        <v/>
      </c>
      <c r="U61" s="19" t="str">
        <f t="shared" si="5"/>
        <v/>
      </c>
      <c r="V61" s="19" t="str">
        <f t="shared" si="6"/>
        <v/>
      </c>
      <c r="W61" s="19" t="str">
        <f t="shared" si="7"/>
        <v/>
      </c>
      <c r="X61" s="19" t="str">
        <f t="shared" si="8"/>
        <v/>
      </c>
      <c r="Y61" s="19" t="str">
        <f t="shared" si="9"/>
        <v/>
      </c>
      <c r="Z61" s="19" t="str">
        <f t="shared" si="10"/>
        <v/>
      </c>
      <c r="AA61" s="19" t="str">
        <f t="shared" si="11"/>
        <v/>
      </c>
    </row>
    <row r="62" spans="16:27" x14ac:dyDescent="0.25">
      <c r="P62" s="15" t="str">
        <f t="shared" si="1"/>
        <v/>
      </c>
      <c r="Q62" s="19" t="str">
        <f>IF(Лист2!D62=0,"",Лист2!D62)</f>
        <v/>
      </c>
      <c r="R62" s="19" t="str">
        <f t="shared" si="2"/>
        <v/>
      </c>
      <c r="S62" s="19" t="str">
        <f t="shared" si="3"/>
        <v/>
      </c>
      <c r="T62" s="19" t="str">
        <f t="shared" si="4"/>
        <v/>
      </c>
      <c r="U62" s="19" t="str">
        <f t="shared" si="5"/>
        <v/>
      </c>
      <c r="V62" s="19" t="str">
        <f t="shared" si="6"/>
        <v/>
      </c>
      <c r="W62" s="19" t="str">
        <f t="shared" si="7"/>
        <v/>
      </c>
      <c r="X62" s="19" t="str">
        <f t="shared" si="8"/>
        <v/>
      </c>
      <c r="Y62" s="19" t="str">
        <f t="shared" si="9"/>
        <v/>
      </c>
      <c r="Z62" s="19" t="str">
        <f t="shared" si="10"/>
        <v/>
      </c>
      <c r="AA62" s="19" t="str">
        <f t="shared" si="11"/>
        <v/>
      </c>
    </row>
    <row r="63" spans="16:27" x14ac:dyDescent="0.25">
      <c r="P63" s="15" t="str">
        <f t="shared" si="1"/>
        <v/>
      </c>
      <c r="Q63" s="19" t="str">
        <f>IF(Лист2!D63=0,"",Лист2!D63)</f>
        <v/>
      </c>
      <c r="R63" s="19" t="str">
        <f t="shared" si="2"/>
        <v/>
      </c>
      <c r="S63" s="19" t="str">
        <f t="shared" si="3"/>
        <v/>
      </c>
      <c r="T63" s="19" t="str">
        <f t="shared" si="4"/>
        <v/>
      </c>
      <c r="U63" s="19" t="str">
        <f t="shared" si="5"/>
        <v/>
      </c>
      <c r="V63" s="19" t="str">
        <f t="shared" si="6"/>
        <v/>
      </c>
      <c r="W63" s="19" t="str">
        <f t="shared" si="7"/>
        <v/>
      </c>
      <c r="X63" s="19" t="str">
        <f t="shared" si="8"/>
        <v/>
      </c>
      <c r="Y63" s="19" t="str">
        <f t="shared" si="9"/>
        <v/>
      </c>
      <c r="Z63" s="19" t="str">
        <f t="shared" si="10"/>
        <v/>
      </c>
      <c r="AA63" s="19" t="str">
        <f t="shared" si="11"/>
        <v/>
      </c>
    </row>
    <row r="64" spans="16:27" x14ac:dyDescent="0.25">
      <c r="P64" s="15" t="str">
        <f t="shared" si="1"/>
        <v/>
      </c>
      <c r="Q64" s="19" t="str">
        <f>IF(Лист2!D64=0,"",Лист2!D64)</f>
        <v/>
      </c>
      <c r="R64" s="19" t="str">
        <f t="shared" si="2"/>
        <v/>
      </c>
      <c r="S64" s="19" t="str">
        <f t="shared" si="3"/>
        <v/>
      </c>
      <c r="T64" s="19" t="str">
        <f t="shared" si="4"/>
        <v/>
      </c>
      <c r="U64" s="19" t="str">
        <f t="shared" si="5"/>
        <v/>
      </c>
      <c r="V64" s="19" t="str">
        <f t="shared" si="6"/>
        <v/>
      </c>
      <c r="W64" s="19" t="str">
        <f t="shared" si="7"/>
        <v/>
      </c>
      <c r="X64" s="19" t="str">
        <f t="shared" si="8"/>
        <v/>
      </c>
      <c r="Y64" s="19" t="str">
        <f t="shared" si="9"/>
        <v/>
      </c>
      <c r="Z64" s="19" t="str">
        <f t="shared" si="10"/>
        <v/>
      </c>
      <c r="AA64" s="19" t="str">
        <f t="shared" si="11"/>
        <v/>
      </c>
    </row>
    <row r="65" spans="16:27" x14ac:dyDescent="0.25">
      <c r="P65" s="15" t="str">
        <f t="shared" si="1"/>
        <v/>
      </c>
      <c r="Q65" s="19" t="str">
        <f>IF(Лист2!D65=0,"",Лист2!D65)</f>
        <v/>
      </c>
      <c r="R65" s="19" t="str">
        <f t="shared" si="2"/>
        <v/>
      </c>
      <c r="S65" s="19" t="str">
        <f t="shared" si="3"/>
        <v/>
      </c>
      <c r="T65" s="19" t="str">
        <f t="shared" si="4"/>
        <v/>
      </c>
      <c r="U65" s="19" t="str">
        <f t="shared" si="5"/>
        <v/>
      </c>
      <c r="V65" s="19" t="str">
        <f t="shared" si="6"/>
        <v/>
      </c>
      <c r="W65" s="19" t="str">
        <f t="shared" si="7"/>
        <v/>
      </c>
      <c r="X65" s="19" t="str">
        <f t="shared" si="8"/>
        <v/>
      </c>
      <c r="Y65" s="19" t="str">
        <f t="shared" si="9"/>
        <v/>
      </c>
      <c r="Z65" s="19" t="str">
        <f t="shared" si="10"/>
        <v/>
      </c>
      <c r="AA65" s="19" t="str">
        <f t="shared" si="11"/>
        <v/>
      </c>
    </row>
    <row r="66" spans="16:27" x14ac:dyDescent="0.25">
      <c r="P66" s="15" t="str">
        <f t="shared" si="1"/>
        <v/>
      </c>
      <c r="Q66" s="19" t="str">
        <f>IF(Лист2!D66=0,"",Лист2!D66)</f>
        <v/>
      </c>
      <c r="R66" s="19" t="str">
        <f t="shared" si="2"/>
        <v/>
      </c>
      <c r="S66" s="19" t="str">
        <f t="shared" si="3"/>
        <v/>
      </c>
      <c r="T66" s="19" t="str">
        <f t="shared" si="4"/>
        <v/>
      </c>
      <c r="U66" s="19" t="str">
        <f t="shared" si="5"/>
        <v/>
      </c>
      <c r="V66" s="19" t="str">
        <f t="shared" si="6"/>
        <v/>
      </c>
      <c r="W66" s="19" t="str">
        <f t="shared" si="7"/>
        <v/>
      </c>
      <c r="X66" s="19" t="str">
        <f t="shared" si="8"/>
        <v/>
      </c>
      <c r="Y66" s="19" t="str">
        <f t="shared" si="9"/>
        <v/>
      </c>
      <c r="Z66" s="19" t="str">
        <f t="shared" si="10"/>
        <v/>
      </c>
      <c r="AA66" s="19" t="str">
        <f t="shared" si="11"/>
        <v/>
      </c>
    </row>
    <row r="67" spans="16:27" x14ac:dyDescent="0.25">
      <c r="P67" s="15" t="str">
        <f t="shared" si="1"/>
        <v/>
      </c>
      <c r="Q67" s="19" t="str">
        <f>IF(Лист2!D67=0,"",Лист2!D67)</f>
        <v/>
      </c>
      <c r="R67" s="19" t="str">
        <f t="shared" si="2"/>
        <v/>
      </c>
      <c r="S67" s="19" t="str">
        <f t="shared" si="3"/>
        <v/>
      </c>
      <c r="T67" s="19" t="str">
        <f t="shared" si="4"/>
        <v/>
      </c>
      <c r="U67" s="19" t="str">
        <f t="shared" si="5"/>
        <v/>
      </c>
      <c r="V67" s="19" t="str">
        <f t="shared" si="6"/>
        <v/>
      </c>
      <c r="W67" s="19" t="str">
        <f t="shared" si="7"/>
        <v/>
      </c>
      <c r="X67" s="19" t="str">
        <f t="shared" si="8"/>
        <v/>
      </c>
      <c r="Y67" s="19" t="str">
        <f t="shared" si="9"/>
        <v/>
      </c>
      <c r="Z67" s="19" t="str">
        <f t="shared" si="10"/>
        <v/>
      </c>
      <c r="AA67" s="19" t="str">
        <f t="shared" si="11"/>
        <v/>
      </c>
    </row>
    <row r="68" spans="16:27" x14ac:dyDescent="0.25">
      <c r="P68" s="15" t="str">
        <f t="shared" si="1"/>
        <v/>
      </c>
      <c r="Q68" s="19" t="str">
        <f>IF(Лист2!D68=0,"",Лист2!D68)</f>
        <v/>
      </c>
      <c r="R68" s="19" t="str">
        <f t="shared" si="2"/>
        <v/>
      </c>
      <c r="S68" s="19" t="str">
        <f t="shared" si="3"/>
        <v/>
      </c>
      <c r="T68" s="19" t="str">
        <f t="shared" si="4"/>
        <v/>
      </c>
      <c r="U68" s="19" t="str">
        <f t="shared" si="5"/>
        <v/>
      </c>
      <c r="V68" s="19" t="str">
        <f t="shared" si="6"/>
        <v/>
      </c>
      <c r="W68" s="19" t="str">
        <f t="shared" si="7"/>
        <v/>
      </c>
      <c r="X68" s="19" t="str">
        <f t="shared" si="8"/>
        <v/>
      </c>
      <c r="Y68" s="19" t="str">
        <f t="shared" si="9"/>
        <v/>
      </c>
      <c r="Z68" s="19" t="str">
        <f t="shared" si="10"/>
        <v/>
      </c>
      <c r="AA68" s="19" t="str">
        <f t="shared" si="11"/>
        <v/>
      </c>
    </row>
    <row r="69" spans="16:27" x14ac:dyDescent="0.25">
      <c r="P69" s="15" t="str">
        <f t="shared" si="1"/>
        <v/>
      </c>
      <c r="Q69" s="19" t="str">
        <f>IF(Лист2!D69=0,"",Лист2!D69)</f>
        <v/>
      </c>
      <c r="R69" s="19" t="str">
        <f t="shared" si="2"/>
        <v/>
      </c>
      <c r="S69" s="19" t="str">
        <f t="shared" si="3"/>
        <v/>
      </c>
      <c r="T69" s="19" t="str">
        <f t="shared" si="4"/>
        <v/>
      </c>
      <c r="U69" s="19" t="str">
        <f t="shared" si="5"/>
        <v/>
      </c>
      <c r="V69" s="19" t="str">
        <f t="shared" si="6"/>
        <v/>
      </c>
      <c r="W69" s="19" t="str">
        <f t="shared" si="7"/>
        <v/>
      </c>
      <c r="X69" s="19" t="str">
        <f t="shared" si="8"/>
        <v/>
      </c>
      <c r="Y69" s="19" t="str">
        <f t="shared" si="9"/>
        <v/>
      </c>
      <c r="Z69" s="19" t="str">
        <f t="shared" si="10"/>
        <v/>
      </c>
      <c r="AA69" s="19" t="str">
        <f t="shared" si="11"/>
        <v/>
      </c>
    </row>
    <row r="70" spans="16:27" x14ac:dyDescent="0.25">
      <c r="P70" s="15" t="str">
        <f t="shared" si="1"/>
        <v/>
      </c>
      <c r="Q70" s="19" t="str">
        <f>IF(Лист2!D70=0,"",Лист2!D70)</f>
        <v/>
      </c>
      <c r="R70" s="19" t="str">
        <f t="shared" si="2"/>
        <v/>
      </c>
      <c r="S70" s="19" t="str">
        <f t="shared" si="3"/>
        <v/>
      </c>
      <c r="T70" s="19" t="str">
        <f t="shared" si="4"/>
        <v/>
      </c>
      <c r="U70" s="19" t="str">
        <f t="shared" si="5"/>
        <v/>
      </c>
      <c r="V70" s="19" t="str">
        <f t="shared" si="6"/>
        <v/>
      </c>
      <c r="W70" s="19" t="str">
        <f t="shared" si="7"/>
        <v/>
      </c>
      <c r="X70" s="19" t="str">
        <f t="shared" si="8"/>
        <v/>
      </c>
      <c r="Y70" s="19" t="str">
        <f t="shared" si="9"/>
        <v/>
      </c>
      <c r="Z70" s="19" t="str">
        <f t="shared" si="10"/>
        <v/>
      </c>
      <c r="AA70" s="19" t="str">
        <f t="shared" si="11"/>
        <v/>
      </c>
    </row>
    <row r="71" spans="16:27" x14ac:dyDescent="0.25">
      <c r="P71" s="15" t="str">
        <f t="shared" ref="P71:P127" si="12">IF(LEN(B71)&lt;3,"",CONCATENATE(C71," (",B71,") "))</f>
        <v/>
      </c>
      <c r="Q71" s="19" t="str">
        <f>IF(Лист2!D71=0,"",Лист2!D71)</f>
        <v/>
      </c>
      <c r="R71" s="19" t="str">
        <f t="shared" ref="R71:R106" si="13">IF(E71=0,"",E71)</f>
        <v/>
      </c>
      <c r="S71" s="19" t="str">
        <f t="shared" ref="S71:S83" si="14">IF(G71=0,"",G71)</f>
        <v/>
      </c>
      <c r="T71" s="19" t="str">
        <f t="shared" ref="T71:T83" si="15">IF(H71=0,"",H71)</f>
        <v/>
      </c>
      <c r="U71" s="19" t="str">
        <f t="shared" ref="U71:U83" si="16">IF(I71=0,"",I71)</f>
        <v/>
      </c>
      <c r="V71" s="19" t="str">
        <f t="shared" ref="V71:V83" si="17">IF(J71=0,"",J71)</f>
        <v/>
      </c>
      <c r="W71" s="19" t="str">
        <f t="shared" ref="W71:W83" si="18">IF(K71=0,"",K71)</f>
        <v/>
      </c>
      <c r="X71" s="19" t="str">
        <f t="shared" ref="X71:X83" si="19">IF(L71=0,"",L71)</f>
        <v/>
      </c>
      <c r="Y71" s="19" t="str">
        <f t="shared" ref="Y71:Y83" si="20">IF(M71=0,"",M71)</f>
        <v/>
      </c>
      <c r="Z71" s="19" t="str">
        <f t="shared" ref="Z71:Z83" si="21">IF(N71=0,"",N71)</f>
        <v/>
      </c>
      <c r="AA71" s="19" t="str">
        <f t="shared" ref="AA71:AA83" si="22">IF(O71=0,"",O71)</f>
        <v/>
      </c>
    </row>
    <row r="72" spans="16:27" x14ac:dyDescent="0.25">
      <c r="P72" s="15" t="str">
        <f t="shared" si="12"/>
        <v/>
      </c>
      <c r="Q72" s="19" t="str">
        <f>IF(Лист2!D72=0,"",Лист2!D72)</f>
        <v/>
      </c>
      <c r="R72" s="19" t="str">
        <f t="shared" si="13"/>
        <v/>
      </c>
      <c r="S72" s="19" t="str">
        <f t="shared" si="14"/>
        <v/>
      </c>
      <c r="T72" s="19" t="str">
        <f t="shared" si="15"/>
        <v/>
      </c>
      <c r="U72" s="19" t="str">
        <f t="shared" si="16"/>
        <v/>
      </c>
      <c r="V72" s="19" t="str">
        <f t="shared" si="17"/>
        <v/>
      </c>
      <c r="W72" s="19" t="str">
        <f t="shared" si="18"/>
        <v/>
      </c>
      <c r="X72" s="19" t="str">
        <f t="shared" si="19"/>
        <v/>
      </c>
      <c r="Y72" s="19" t="str">
        <f t="shared" si="20"/>
        <v/>
      </c>
      <c r="Z72" s="19" t="str">
        <f t="shared" si="21"/>
        <v/>
      </c>
      <c r="AA72" s="19" t="str">
        <f t="shared" si="22"/>
        <v/>
      </c>
    </row>
    <row r="73" spans="16:27" x14ac:dyDescent="0.25">
      <c r="P73" s="15" t="str">
        <f t="shared" si="12"/>
        <v/>
      </c>
      <c r="Q73" s="19" t="str">
        <f>IF(Лист2!D73=0,"",Лист2!D73)</f>
        <v/>
      </c>
      <c r="R73" s="19" t="str">
        <f t="shared" si="13"/>
        <v/>
      </c>
      <c r="S73" s="19" t="str">
        <f t="shared" si="14"/>
        <v/>
      </c>
      <c r="T73" s="19" t="str">
        <f t="shared" si="15"/>
        <v/>
      </c>
      <c r="U73" s="19" t="str">
        <f t="shared" si="16"/>
        <v/>
      </c>
      <c r="V73" s="19" t="str">
        <f t="shared" si="17"/>
        <v/>
      </c>
      <c r="W73" s="19" t="str">
        <f t="shared" si="18"/>
        <v/>
      </c>
      <c r="X73" s="19" t="str">
        <f t="shared" si="19"/>
        <v/>
      </c>
      <c r="Y73" s="19" t="str">
        <f t="shared" si="20"/>
        <v/>
      </c>
      <c r="Z73" s="19" t="str">
        <f t="shared" si="21"/>
        <v/>
      </c>
      <c r="AA73" s="19" t="str">
        <f t="shared" si="22"/>
        <v/>
      </c>
    </row>
    <row r="74" spans="16:27" x14ac:dyDescent="0.25">
      <c r="P74" s="15" t="str">
        <f t="shared" si="12"/>
        <v/>
      </c>
      <c r="Q74" s="19" t="str">
        <f>IF(Лист2!D74=0,"",Лист2!D74)</f>
        <v/>
      </c>
      <c r="R74" s="19" t="str">
        <f t="shared" si="13"/>
        <v/>
      </c>
      <c r="S74" s="19" t="str">
        <f t="shared" si="14"/>
        <v/>
      </c>
      <c r="T74" s="19" t="str">
        <f t="shared" si="15"/>
        <v/>
      </c>
      <c r="U74" s="19" t="str">
        <f t="shared" si="16"/>
        <v/>
      </c>
      <c r="V74" s="19" t="str">
        <f t="shared" si="17"/>
        <v/>
      </c>
      <c r="W74" s="19" t="str">
        <f t="shared" si="18"/>
        <v/>
      </c>
      <c r="X74" s="19" t="str">
        <f t="shared" si="19"/>
        <v/>
      </c>
      <c r="Y74" s="19" t="str">
        <f t="shared" si="20"/>
        <v/>
      </c>
      <c r="Z74" s="19" t="str">
        <f t="shared" si="21"/>
        <v/>
      </c>
      <c r="AA74" s="19" t="str">
        <f t="shared" si="22"/>
        <v/>
      </c>
    </row>
    <row r="75" spans="16:27" x14ac:dyDescent="0.25">
      <c r="P75" s="15" t="str">
        <f t="shared" si="12"/>
        <v/>
      </c>
      <c r="Q75" s="19" t="str">
        <f>IF(Лист2!D75=0,"",Лист2!D75)</f>
        <v/>
      </c>
      <c r="R75" s="19" t="str">
        <f t="shared" si="13"/>
        <v/>
      </c>
      <c r="S75" s="19" t="str">
        <f t="shared" si="14"/>
        <v/>
      </c>
      <c r="T75" s="19" t="str">
        <f t="shared" si="15"/>
        <v/>
      </c>
      <c r="U75" s="19" t="str">
        <f t="shared" si="16"/>
        <v/>
      </c>
      <c r="V75" s="19" t="str">
        <f t="shared" si="17"/>
        <v/>
      </c>
      <c r="W75" s="19" t="str">
        <f t="shared" si="18"/>
        <v/>
      </c>
      <c r="X75" s="19" t="str">
        <f t="shared" si="19"/>
        <v/>
      </c>
      <c r="Y75" s="19" t="str">
        <f t="shared" si="20"/>
        <v/>
      </c>
      <c r="Z75" s="19" t="str">
        <f t="shared" si="21"/>
        <v/>
      </c>
      <c r="AA75" s="19" t="str">
        <f t="shared" si="22"/>
        <v/>
      </c>
    </row>
    <row r="76" spans="16:27" x14ac:dyDescent="0.25">
      <c r="P76" s="15" t="str">
        <f t="shared" si="12"/>
        <v/>
      </c>
      <c r="Q76" s="19" t="str">
        <f>IF(Лист2!D76=0,"",Лист2!D76)</f>
        <v/>
      </c>
      <c r="R76" s="19" t="str">
        <f t="shared" si="13"/>
        <v/>
      </c>
      <c r="S76" s="19" t="str">
        <f t="shared" si="14"/>
        <v/>
      </c>
      <c r="T76" s="19" t="str">
        <f t="shared" si="15"/>
        <v/>
      </c>
      <c r="U76" s="19" t="str">
        <f t="shared" si="16"/>
        <v/>
      </c>
      <c r="V76" s="19" t="str">
        <f t="shared" si="17"/>
        <v/>
      </c>
      <c r="W76" s="19" t="str">
        <f t="shared" si="18"/>
        <v/>
      </c>
      <c r="X76" s="19" t="str">
        <f t="shared" si="19"/>
        <v/>
      </c>
      <c r="Y76" s="19" t="str">
        <f t="shared" si="20"/>
        <v/>
      </c>
      <c r="Z76" s="19" t="str">
        <f t="shared" si="21"/>
        <v/>
      </c>
      <c r="AA76" s="19" t="str">
        <f t="shared" si="22"/>
        <v/>
      </c>
    </row>
    <row r="77" spans="16:27" x14ac:dyDescent="0.25">
      <c r="P77" s="15" t="str">
        <f t="shared" si="12"/>
        <v/>
      </c>
      <c r="Q77" s="19" t="str">
        <f>IF(Лист2!D77=0,"",Лист2!D77)</f>
        <v/>
      </c>
      <c r="R77" s="19" t="str">
        <f t="shared" si="13"/>
        <v/>
      </c>
      <c r="S77" s="19" t="str">
        <f t="shared" si="14"/>
        <v/>
      </c>
      <c r="T77" s="19" t="str">
        <f t="shared" si="15"/>
        <v/>
      </c>
      <c r="U77" s="19" t="str">
        <f t="shared" si="16"/>
        <v/>
      </c>
      <c r="V77" s="19" t="str">
        <f t="shared" si="17"/>
        <v/>
      </c>
      <c r="W77" s="19" t="str">
        <f t="shared" si="18"/>
        <v/>
      </c>
      <c r="X77" s="19" t="str">
        <f t="shared" si="19"/>
        <v/>
      </c>
      <c r="Y77" s="19" t="str">
        <f t="shared" si="20"/>
        <v/>
      </c>
      <c r="Z77" s="19" t="str">
        <f t="shared" si="21"/>
        <v/>
      </c>
      <c r="AA77" s="19" t="str">
        <f t="shared" si="22"/>
        <v/>
      </c>
    </row>
    <row r="78" spans="16:27" x14ac:dyDescent="0.25">
      <c r="P78" s="15" t="str">
        <f t="shared" si="12"/>
        <v/>
      </c>
      <c r="Q78" s="19" t="str">
        <f>IF(Лист2!D78=0,"",Лист2!D78)</f>
        <v/>
      </c>
      <c r="R78" s="19" t="str">
        <f t="shared" si="13"/>
        <v/>
      </c>
      <c r="S78" s="19" t="str">
        <f t="shared" si="14"/>
        <v/>
      </c>
      <c r="T78" s="19" t="str">
        <f t="shared" si="15"/>
        <v/>
      </c>
      <c r="U78" s="19" t="str">
        <f t="shared" si="16"/>
        <v/>
      </c>
      <c r="V78" s="19" t="str">
        <f t="shared" si="17"/>
        <v/>
      </c>
      <c r="W78" s="19" t="str">
        <f t="shared" si="18"/>
        <v/>
      </c>
      <c r="X78" s="19" t="str">
        <f t="shared" si="19"/>
        <v/>
      </c>
      <c r="Y78" s="19" t="str">
        <f t="shared" si="20"/>
        <v/>
      </c>
      <c r="Z78" s="19" t="str">
        <f t="shared" si="21"/>
        <v/>
      </c>
      <c r="AA78" s="19" t="str">
        <f t="shared" si="22"/>
        <v/>
      </c>
    </row>
    <row r="79" spans="16:27" x14ac:dyDescent="0.25">
      <c r="P79" s="15" t="str">
        <f t="shared" si="12"/>
        <v/>
      </c>
      <c r="Q79" s="19" t="str">
        <f>IF(Лист2!D79=0,"",Лист2!D79)</f>
        <v/>
      </c>
      <c r="R79" s="19" t="str">
        <f t="shared" si="13"/>
        <v/>
      </c>
      <c r="S79" s="19" t="str">
        <f t="shared" si="14"/>
        <v/>
      </c>
      <c r="T79" s="19" t="str">
        <f t="shared" si="15"/>
        <v/>
      </c>
      <c r="U79" s="19" t="str">
        <f t="shared" si="16"/>
        <v/>
      </c>
      <c r="V79" s="19" t="str">
        <f t="shared" si="17"/>
        <v/>
      </c>
      <c r="W79" s="19" t="str">
        <f t="shared" si="18"/>
        <v/>
      </c>
      <c r="X79" s="19" t="str">
        <f t="shared" si="19"/>
        <v/>
      </c>
      <c r="Y79" s="19" t="str">
        <f t="shared" si="20"/>
        <v/>
      </c>
      <c r="Z79" s="19" t="str">
        <f t="shared" si="21"/>
        <v/>
      </c>
      <c r="AA79" s="19" t="str">
        <f t="shared" si="22"/>
        <v/>
      </c>
    </row>
    <row r="80" spans="16:27" x14ac:dyDescent="0.25">
      <c r="P80" s="15" t="str">
        <f t="shared" si="12"/>
        <v/>
      </c>
      <c r="Q80" s="19" t="str">
        <f>IF(Лист2!D80=0,"",Лист2!D80)</f>
        <v/>
      </c>
      <c r="R80" s="19" t="str">
        <f t="shared" si="13"/>
        <v/>
      </c>
      <c r="S80" s="19" t="str">
        <f t="shared" si="14"/>
        <v/>
      </c>
      <c r="T80" s="19" t="str">
        <f t="shared" si="15"/>
        <v/>
      </c>
      <c r="U80" s="19" t="str">
        <f t="shared" si="16"/>
        <v/>
      </c>
      <c r="V80" s="19" t="str">
        <f t="shared" si="17"/>
        <v/>
      </c>
      <c r="W80" s="19" t="str">
        <f t="shared" si="18"/>
        <v/>
      </c>
      <c r="X80" s="19" t="str">
        <f t="shared" si="19"/>
        <v/>
      </c>
      <c r="Y80" s="19" t="str">
        <f t="shared" si="20"/>
        <v/>
      </c>
      <c r="Z80" s="19" t="str">
        <f t="shared" si="21"/>
        <v/>
      </c>
      <c r="AA80" s="19" t="str">
        <f t="shared" si="22"/>
        <v/>
      </c>
    </row>
    <row r="81" spans="16:27" x14ac:dyDescent="0.25">
      <c r="P81" s="15" t="str">
        <f t="shared" si="12"/>
        <v/>
      </c>
      <c r="Q81" s="19" t="str">
        <f>IF(Лист2!D81=0,"",Лист2!D81)</f>
        <v/>
      </c>
      <c r="R81" s="19" t="str">
        <f t="shared" si="13"/>
        <v/>
      </c>
      <c r="S81" s="19" t="str">
        <f t="shared" si="14"/>
        <v/>
      </c>
      <c r="T81" s="19" t="str">
        <f t="shared" si="15"/>
        <v/>
      </c>
      <c r="U81" s="19" t="str">
        <f t="shared" si="16"/>
        <v/>
      </c>
      <c r="V81" s="19" t="str">
        <f t="shared" si="17"/>
        <v/>
      </c>
      <c r="W81" s="19" t="str">
        <f t="shared" si="18"/>
        <v/>
      </c>
      <c r="X81" s="19" t="str">
        <f t="shared" si="19"/>
        <v/>
      </c>
      <c r="Y81" s="19" t="str">
        <f t="shared" si="20"/>
        <v/>
      </c>
      <c r="Z81" s="19" t="str">
        <f t="shared" si="21"/>
        <v/>
      </c>
      <c r="AA81" s="19" t="str">
        <f t="shared" si="22"/>
        <v/>
      </c>
    </row>
    <row r="82" spans="16:27" x14ac:dyDescent="0.25">
      <c r="P82" s="15" t="str">
        <f t="shared" si="12"/>
        <v/>
      </c>
      <c r="Q82" s="19" t="str">
        <f>IF(Лист2!D82=0,"",Лист2!D82)</f>
        <v/>
      </c>
      <c r="R82" s="19" t="str">
        <f t="shared" si="13"/>
        <v/>
      </c>
      <c r="S82" s="19" t="str">
        <f t="shared" si="14"/>
        <v/>
      </c>
      <c r="T82" s="19" t="str">
        <f t="shared" si="15"/>
        <v/>
      </c>
      <c r="U82" s="19" t="str">
        <f t="shared" si="16"/>
        <v/>
      </c>
      <c r="V82" s="19" t="str">
        <f t="shared" si="17"/>
        <v/>
      </c>
      <c r="W82" s="19" t="str">
        <f t="shared" si="18"/>
        <v/>
      </c>
      <c r="X82" s="19" t="str">
        <f t="shared" si="19"/>
        <v/>
      </c>
      <c r="Y82" s="19" t="str">
        <f t="shared" si="20"/>
        <v/>
      </c>
      <c r="Z82" s="19" t="str">
        <f t="shared" si="21"/>
        <v/>
      </c>
      <c r="AA82" s="19" t="str">
        <f t="shared" si="22"/>
        <v/>
      </c>
    </row>
    <row r="83" spans="16:27" x14ac:dyDescent="0.25">
      <c r="P83" s="15" t="str">
        <f t="shared" si="12"/>
        <v/>
      </c>
      <c r="Q83" s="19" t="str">
        <f>IF(Лист2!D83=0,"",Лист2!D83)</f>
        <v/>
      </c>
      <c r="R83" s="19" t="str">
        <f t="shared" si="13"/>
        <v/>
      </c>
      <c r="S83" s="19" t="str">
        <f t="shared" si="14"/>
        <v/>
      </c>
      <c r="T83" s="19" t="str">
        <f t="shared" si="15"/>
        <v/>
      </c>
      <c r="U83" s="19" t="str">
        <f t="shared" si="16"/>
        <v/>
      </c>
      <c r="V83" s="19" t="str">
        <f t="shared" si="17"/>
        <v/>
      </c>
      <c r="W83" s="19" t="str">
        <f t="shared" si="18"/>
        <v/>
      </c>
      <c r="X83" s="19" t="str">
        <f t="shared" si="19"/>
        <v/>
      </c>
      <c r="Y83" s="19" t="str">
        <f t="shared" si="20"/>
        <v/>
      </c>
      <c r="Z83" s="19" t="str">
        <f t="shared" si="21"/>
        <v/>
      </c>
      <c r="AA83" s="19" t="str">
        <f t="shared" si="22"/>
        <v/>
      </c>
    </row>
    <row r="84" spans="16:27" x14ac:dyDescent="0.25">
      <c r="P84" s="15" t="str">
        <f t="shared" si="12"/>
        <v/>
      </c>
      <c r="Q84" s="19" t="str">
        <f>IF(Лист2!D84=0,"",Лист2!D84)</f>
        <v/>
      </c>
      <c r="R84" s="19" t="str">
        <f t="shared" si="13"/>
        <v/>
      </c>
    </row>
    <row r="85" spans="16:27" x14ac:dyDescent="0.25">
      <c r="P85" s="15" t="str">
        <f t="shared" si="12"/>
        <v/>
      </c>
      <c r="Q85" s="19" t="str">
        <f>IF(Лист2!D85=0,"",Лист2!D85)</f>
        <v/>
      </c>
      <c r="R85" s="19" t="str">
        <f t="shared" si="13"/>
        <v/>
      </c>
    </row>
    <row r="86" spans="16:27" x14ac:dyDescent="0.25">
      <c r="P86" s="15" t="str">
        <f t="shared" si="12"/>
        <v/>
      </c>
      <c r="Q86" s="19" t="str">
        <f>IF(Лист2!D86=0,"",Лист2!D86)</f>
        <v/>
      </c>
      <c r="R86" s="19" t="str">
        <f t="shared" si="13"/>
        <v/>
      </c>
    </row>
    <row r="87" spans="16:27" x14ac:dyDescent="0.25">
      <c r="P87" s="15" t="str">
        <f t="shared" si="12"/>
        <v/>
      </c>
      <c r="Q87" s="19" t="str">
        <f>IF(Лист2!D87=0,"",Лист2!D87)</f>
        <v/>
      </c>
      <c r="R87" s="19" t="str">
        <f t="shared" si="13"/>
        <v/>
      </c>
    </row>
    <row r="88" spans="16:27" x14ac:dyDescent="0.25">
      <c r="P88" s="15" t="str">
        <f t="shared" si="12"/>
        <v/>
      </c>
      <c r="Q88" s="19" t="str">
        <f>IF(Лист2!D88=0,"",Лист2!D88)</f>
        <v/>
      </c>
      <c r="R88" s="19" t="str">
        <f t="shared" si="13"/>
        <v/>
      </c>
    </row>
    <row r="89" spans="16:27" x14ac:dyDescent="0.25">
      <c r="P89" s="15" t="str">
        <f t="shared" si="12"/>
        <v/>
      </c>
      <c r="Q89" s="19" t="str">
        <f>IF(Лист2!D89=0,"",Лист2!D89)</f>
        <v/>
      </c>
      <c r="R89" s="19" t="str">
        <f t="shared" si="13"/>
        <v/>
      </c>
    </row>
    <row r="90" spans="16:27" x14ac:dyDescent="0.25">
      <c r="P90" s="15" t="str">
        <f t="shared" si="12"/>
        <v/>
      </c>
      <c r="Q90" s="19" t="str">
        <f>IF(Лист2!D90=0,"",Лист2!D90)</f>
        <v/>
      </c>
      <c r="R90" s="19" t="str">
        <f t="shared" si="13"/>
        <v/>
      </c>
    </row>
    <row r="91" spans="16:27" x14ac:dyDescent="0.25">
      <c r="P91" s="15" t="str">
        <f t="shared" si="12"/>
        <v/>
      </c>
      <c r="Q91" s="19" t="str">
        <f>IF(Лист2!D91=0,"",Лист2!D91)</f>
        <v/>
      </c>
      <c r="R91" s="19" t="str">
        <f t="shared" si="13"/>
        <v/>
      </c>
    </row>
    <row r="92" spans="16:27" x14ac:dyDescent="0.25">
      <c r="P92" s="15" t="str">
        <f t="shared" si="12"/>
        <v/>
      </c>
      <c r="Q92" s="19" t="str">
        <f>IF(Лист2!D92=0,"",Лист2!D92)</f>
        <v/>
      </c>
      <c r="R92" s="19" t="str">
        <f t="shared" si="13"/>
        <v/>
      </c>
    </row>
    <row r="93" spans="16:27" x14ac:dyDescent="0.25">
      <c r="P93" s="15" t="str">
        <f t="shared" si="12"/>
        <v/>
      </c>
      <c r="Q93" s="19" t="str">
        <f>IF(Лист2!D93=0,"",Лист2!D93)</f>
        <v/>
      </c>
      <c r="R93" s="19" t="str">
        <f t="shared" si="13"/>
        <v/>
      </c>
    </row>
    <row r="94" spans="16:27" x14ac:dyDescent="0.25">
      <c r="P94" s="15" t="str">
        <f t="shared" si="12"/>
        <v/>
      </c>
      <c r="Q94" s="19" t="str">
        <f>IF(Лист2!D94=0,"",Лист2!D94)</f>
        <v/>
      </c>
      <c r="R94" s="19" t="str">
        <f t="shared" si="13"/>
        <v/>
      </c>
    </row>
    <row r="95" spans="16:27" x14ac:dyDescent="0.25">
      <c r="P95" s="15" t="str">
        <f t="shared" si="12"/>
        <v/>
      </c>
      <c r="Q95" s="19" t="str">
        <f>IF(Лист2!D95=0,"",Лист2!D95)</f>
        <v/>
      </c>
      <c r="R95" s="19" t="str">
        <f t="shared" si="13"/>
        <v/>
      </c>
    </row>
    <row r="96" spans="16:27" x14ac:dyDescent="0.25">
      <c r="P96" s="15" t="str">
        <f t="shared" si="12"/>
        <v/>
      </c>
      <c r="Q96" s="19" t="str">
        <f>IF(Лист2!D96=0,"",Лист2!D96)</f>
        <v/>
      </c>
      <c r="R96" s="19" t="str">
        <f t="shared" si="13"/>
        <v/>
      </c>
    </row>
    <row r="97" spans="16:18" x14ac:dyDescent="0.25">
      <c r="P97" s="15" t="str">
        <f t="shared" si="12"/>
        <v/>
      </c>
      <c r="Q97" s="19" t="str">
        <f>IF(Лист2!D97=0,"",Лист2!D97)</f>
        <v/>
      </c>
      <c r="R97" s="19" t="str">
        <f t="shared" si="13"/>
        <v/>
      </c>
    </row>
    <row r="98" spans="16:18" x14ac:dyDescent="0.25">
      <c r="P98" s="15" t="str">
        <f t="shared" si="12"/>
        <v/>
      </c>
      <c r="Q98" s="19" t="str">
        <f>IF(Лист2!D98=0,"",Лист2!D98)</f>
        <v/>
      </c>
      <c r="R98" s="19" t="str">
        <f t="shared" si="13"/>
        <v/>
      </c>
    </row>
    <row r="99" spans="16:18" x14ac:dyDescent="0.25">
      <c r="P99" s="15" t="str">
        <f t="shared" si="12"/>
        <v/>
      </c>
      <c r="Q99" s="19" t="str">
        <f>IF(Лист2!D99=0,"",Лист2!D99)</f>
        <v/>
      </c>
      <c r="R99" s="19" t="str">
        <f t="shared" si="13"/>
        <v/>
      </c>
    </row>
    <row r="100" spans="16:18" x14ac:dyDescent="0.25">
      <c r="P100" s="15" t="str">
        <f t="shared" si="12"/>
        <v/>
      </c>
      <c r="Q100" s="19" t="str">
        <f>IF(Лист2!D100=0,"",Лист2!D100)</f>
        <v/>
      </c>
      <c r="R100" s="19" t="str">
        <f t="shared" si="13"/>
        <v/>
      </c>
    </row>
    <row r="101" spans="16:18" x14ac:dyDescent="0.25">
      <c r="P101" s="15" t="str">
        <f t="shared" si="12"/>
        <v/>
      </c>
      <c r="Q101" s="19" t="str">
        <f>IF(Лист2!D101=0,"",Лист2!D101)</f>
        <v/>
      </c>
      <c r="R101" s="19" t="str">
        <f t="shared" si="13"/>
        <v/>
      </c>
    </row>
    <row r="102" spans="16:18" x14ac:dyDescent="0.25">
      <c r="P102" s="15" t="str">
        <f t="shared" si="12"/>
        <v/>
      </c>
      <c r="Q102" s="19" t="str">
        <f>IF(Лист2!D102=0,"",Лист2!D102)</f>
        <v/>
      </c>
      <c r="R102" s="19" t="str">
        <f t="shared" si="13"/>
        <v/>
      </c>
    </row>
    <row r="103" spans="16:18" x14ac:dyDescent="0.25">
      <c r="P103" s="15" t="str">
        <f t="shared" si="12"/>
        <v/>
      </c>
      <c r="Q103" s="19" t="str">
        <f>IF(Лист2!D103=0,"",Лист2!D103)</f>
        <v/>
      </c>
      <c r="R103" s="19" t="str">
        <f t="shared" si="13"/>
        <v/>
      </c>
    </row>
    <row r="104" spans="16:18" x14ac:dyDescent="0.25">
      <c r="P104" s="15" t="str">
        <f t="shared" si="12"/>
        <v/>
      </c>
      <c r="Q104" s="19" t="str">
        <f>IF(Лист2!D104=0,"",Лист2!D104)</f>
        <v/>
      </c>
      <c r="R104" s="19" t="str">
        <f t="shared" si="13"/>
        <v/>
      </c>
    </row>
    <row r="105" spans="16:18" x14ac:dyDescent="0.25">
      <c r="P105" s="15" t="str">
        <f t="shared" si="12"/>
        <v/>
      </c>
      <c r="Q105" s="19" t="str">
        <f>IF(Лист2!D105=0,"",Лист2!D105)</f>
        <v/>
      </c>
      <c r="R105" s="19" t="str">
        <f t="shared" si="13"/>
        <v/>
      </c>
    </row>
    <row r="106" spans="16:18" x14ac:dyDescent="0.25">
      <c r="P106" s="15" t="str">
        <f t="shared" si="12"/>
        <v/>
      </c>
      <c r="Q106" s="19" t="str">
        <f>IF(Лист2!D106=0,"",Лист2!D106)</f>
        <v/>
      </c>
      <c r="R106" s="19" t="str">
        <f t="shared" si="13"/>
        <v/>
      </c>
    </row>
    <row r="107" spans="16:18" x14ac:dyDescent="0.25">
      <c r="P107" s="15" t="str">
        <f t="shared" si="12"/>
        <v/>
      </c>
      <c r="Q107" s="19" t="str">
        <f>IF(Лист2!D107=0,"",Лист2!D107)</f>
        <v/>
      </c>
    </row>
    <row r="108" spans="16:18" x14ac:dyDescent="0.25">
      <c r="P108" s="15" t="str">
        <f t="shared" si="12"/>
        <v/>
      </c>
      <c r="Q108" s="19" t="str">
        <f>IF(Лист2!D108=0,"",Лист2!D108)</f>
        <v/>
      </c>
    </row>
    <row r="109" spans="16:18" x14ac:dyDescent="0.25">
      <c r="P109" s="15" t="str">
        <f t="shared" si="12"/>
        <v/>
      </c>
      <c r="Q109" s="19" t="str">
        <f>IF(Лист2!D109=0,"",Лист2!D109)</f>
        <v/>
      </c>
    </row>
    <row r="110" spans="16:18" x14ac:dyDescent="0.25">
      <c r="P110" s="15" t="str">
        <f t="shared" si="12"/>
        <v/>
      </c>
      <c r="Q110" s="19" t="str">
        <f>IF(Лист2!D110=0,"",Лист2!D110)</f>
        <v/>
      </c>
    </row>
    <row r="111" spans="16:18" x14ac:dyDescent="0.25">
      <c r="P111" s="15" t="str">
        <f t="shared" si="12"/>
        <v/>
      </c>
      <c r="Q111" s="19" t="str">
        <f>IF(Лист2!D111=0,"",Лист2!D111)</f>
        <v/>
      </c>
    </row>
    <row r="112" spans="16:18" x14ac:dyDescent="0.25">
      <c r="P112" s="15" t="str">
        <f t="shared" si="12"/>
        <v/>
      </c>
      <c r="Q112" s="19" t="str">
        <f>IF(Лист2!D112=0,"",Лист2!D112)</f>
        <v/>
      </c>
    </row>
    <row r="113" spans="16:17" x14ac:dyDescent="0.25">
      <c r="P113" s="15" t="str">
        <f t="shared" si="12"/>
        <v/>
      </c>
      <c r="Q113" s="19" t="str">
        <f>IF(Лист2!D113=0,"",Лист2!D113)</f>
        <v/>
      </c>
    </row>
    <row r="114" spans="16:17" x14ac:dyDescent="0.25">
      <c r="P114" s="15" t="str">
        <f t="shared" si="12"/>
        <v/>
      </c>
      <c r="Q114" s="19" t="str">
        <f>IF(Лист2!D114=0,"",Лист2!D114)</f>
        <v/>
      </c>
    </row>
    <row r="115" spans="16:17" x14ac:dyDescent="0.25">
      <c r="P115" s="15" t="str">
        <f t="shared" si="12"/>
        <v/>
      </c>
      <c r="Q115" s="19" t="str">
        <f>IF(Лист2!D115=0,"",Лист2!D115)</f>
        <v/>
      </c>
    </row>
    <row r="116" spans="16:17" x14ac:dyDescent="0.25">
      <c r="P116" s="15" t="str">
        <f t="shared" si="12"/>
        <v/>
      </c>
    </row>
    <row r="117" spans="16:17" x14ac:dyDescent="0.25">
      <c r="P117" s="15" t="str">
        <f t="shared" si="12"/>
        <v/>
      </c>
    </row>
    <row r="118" spans="16:17" x14ac:dyDescent="0.25">
      <c r="P118" s="15" t="str">
        <f t="shared" si="12"/>
        <v/>
      </c>
    </row>
    <row r="119" spans="16:17" x14ac:dyDescent="0.25">
      <c r="P119" s="15" t="str">
        <f t="shared" si="12"/>
        <v/>
      </c>
    </row>
    <row r="120" spans="16:17" x14ac:dyDescent="0.25">
      <c r="P120" s="15" t="str">
        <f t="shared" si="12"/>
        <v/>
      </c>
    </row>
    <row r="121" spans="16:17" x14ac:dyDescent="0.25">
      <c r="P121" s="15" t="str">
        <f t="shared" si="12"/>
        <v/>
      </c>
    </row>
    <row r="122" spans="16:17" x14ac:dyDescent="0.25">
      <c r="P122" s="15" t="str">
        <f t="shared" si="12"/>
        <v/>
      </c>
    </row>
    <row r="123" spans="16:17" x14ac:dyDescent="0.25">
      <c r="P123" s="15" t="str">
        <f t="shared" si="12"/>
        <v/>
      </c>
    </row>
    <row r="124" spans="16:17" x14ac:dyDescent="0.25">
      <c r="P124" s="15" t="str">
        <f t="shared" si="12"/>
        <v/>
      </c>
    </row>
    <row r="125" spans="16:17" x14ac:dyDescent="0.25">
      <c r="P125" s="15" t="str">
        <f t="shared" si="12"/>
        <v/>
      </c>
    </row>
    <row r="126" spans="16:17" x14ac:dyDescent="0.25">
      <c r="P126" s="15" t="str">
        <f t="shared" si="12"/>
        <v/>
      </c>
    </row>
    <row r="127" spans="16:17" x14ac:dyDescent="0.25">
      <c r="P127" s="15" t="str">
        <f t="shared" si="12"/>
        <v/>
      </c>
    </row>
  </sheetData>
  <autoFilter ref="C4:P5">
    <sortState ref="C7:G127">
      <sortCondition ref="C4:C5"/>
    </sortState>
  </autoFilter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B46" sqref="B4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Лист2</vt:lpstr>
      <vt:lpstr>Лист3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2021-05-12T06:02:33Z</dcterms:created>
  <dcterms:modified xsi:type="dcterms:W3CDTF">2021-07-13T10:49:25Z</dcterms:modified>
</cp:coreProperties>
</file>